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ttps://d.docs.live.net/04db6187cddc8e24/Sony_8GQ/予算・決算/平成29年度予算/"/>
    </mc:Choice>
  </mc:AlternateContent>
  <bookViews>
    <workbookView xWindow="0" yWindow="0" windowWidth="28800" windowHeight="11910" activeTab="5"/>
  </bookViews>
  <sheets>
    <sheet name="全体" sheetId="4" r:id="rId1"/>
    <sheet name="本部" sheetId="6" r:id="rId2"/>
    <sheet name="びおとーぷ" sheetId="5" r:id="rId3"/>
    <sheet name="居宅1" sheetId="9" r:id="rId4"/>
    <sheet name="ほしの郷" sheetId="10" r:id="rId5"/>
    <sheet name="特養2" sheetId="13" r:id="rId6"/>
  </sheets>
  <definedNames>
    <definedName name="_xlnm.Print_Area" localSheetId="2">びおとーぷ!$A$1:$H$117</definedName>
    <definedName name="_xlnm.Print_Area" localSheetId="4">ほしの郷!$A$1:$H$117</definedName>
    <definedName name="_xlnm.Print_Area" localSheetId="3">居宅1!$A$1:$H$117</definedName>
    <definedName name="_xlnm.Print_Area" localSheetId="0">全体!$A$1:$H$117</definedName>
    <definedName name="_xlnm.Print_Area" localSheetId="5">特養2!$A$1:$H$117</definedName>
    <definedName name="_xlnm.Print_Area" localSheetId="1">本部!$A$1:$H$117</definedName>
    <definedName name="_xlnm.Print_Titles" localSheetId="2">びおとーぷ!$1:$4</definedName>
    <definedName name="_xlnm.Print_Titles" localSheetId="4">ほしの郷!$1:$4</definedName>
    <definedName name="_xlnm.Print_Titles" localSheetId="3">居宅1!$1:$4</definedName>
    <definedName name="_xlnm.Print_Titles" localSheetId="0">全体!$1:$4</definedName>
    <definedName name="_xlnm.Print_Titles" localSheetId="5">特養2!$1:$4</definedName>
    <definedName name="_xlnm.Print_Titles" localSheetId="1">本部!$1:$4</definedName>
  </definedNames>
  <calcPr calcId="152511"/>
</workbook>
</file>

<file path=xl/calcChain.xml><?xml version="1.0" encoding="utf-8"?>
<calcChain xmlns="http://schemas.openxmlformats.org/spreadsheetml/2006/main">
  <c r="E92" i="6" l="1"/>
  <c r="G116" i="13" l="1"/>
  <c r="G113" i="13"/>
  <c r="J111" i="13"/>
  <c r="G110" i="13"/>
  <c r="F109" i="13"/>
  <c r="E109" i="13"/>
  <c r="G109" i="13" s="1"/>
  <c r="G108" i="13"/>
  <c r="G107" i="13"/>
  <c r="F106" i="13"/>
  <c r="E106" i="13"/>
  <c r="J105" i="13"/>
  <c r="G104" i="13"/>
  <c r="G103" i="13"/>
  <c r="F103" i="13"/>
  <c r="E103" i="13"/>
  <c r="G102" i="13"/>
  <c r="G101" i="13"/>
  <c r="F100" i="13"/>
  <c r="E100" i="13"/>
  <c r="G100" i="13" s="1"/>
  <c r="J98" i="13"/>
  <c r="F98" i="13"/>
  <c r="G97" i="13"/>
  <c r="G96" i="13"/>
  <c r="G95" i="13"/>
  <c r="G94" i="13"/>
  <c r="G93" i="13"/>
  <c r="F92" i="13"/>
  <c r="E92" i="13"/>
  <c r="G91" i="13"/>
  <c r="J90" i="13"/>
  <c r="F90" i="13"/>
  <c r="F99" i="13" s="1"/>
  <c r="G89" i="13"/>
  <c r="G88" i="13"/>
  <c r="F87" i="13"/>
  <c r="E87" i="13"/>
  <c r="G87" i="13" s="1"/>
  <c r="G86" i="13"/>
  <c r="F85" i="13"/>
  <c r="E85" i="13"/>
  <c r="G85" i="13" s="1"/>
  <c r="G82" i="13"/>
  <c r="J81" i="13"/>
  <c r="F81" i="13"/>
  <c r="E81" i="13"/>
  <c r="G81" i="13" s="1"/>
  <c r="G80" i="13"/>
  <c r="J56" i="13"/>
  <c r="F56" i="13"/>
  <c r="J32" i="13"/>
  <c r="F32" i="13"/>
  <c r="F83" i="13" s="1"/>
  <c r="J28" i="13"/>
  <c r="G24" i="13"/>
  <c r="J23" i="13"/>
  <c r="F23" i="13"/>
  <c r="G21" i="13"/>
  <c r="J20" i="13"/>
  <c r="J22" i="13" s="1"/>
  <c r="F20" i="13"/>
  <c r="E20" i="13"/>
  <c r="G19" i="13"/>
  <c r="G17" i="13"/>
  <c r="G16" i="13"/>
  <c r="J15" i="13"/>
  <c r="F15" i="13"/>
  <c r="E15" i="13"/>
  <c r="G14" i="13"/>
  <c r="J13" i="13"/>
  <c r="F13" i="13"/>
  <c r="E13" i="13"/>
  <c r="G13" i="13" s="1"/>
  <c r="G12" i="13"/>
  <c r="G11" i="13"/>
  <c r="G10" i="13"/>
  <c r="G9" i="13"/>
  <c r="G8" i="13"/>
  <c r="J7" i="13"/>
  <c r="J5" i="13" s="1"/>
  <c r="F7" i="13"/>
  <c r="F5" i="13" s="1"/>
  <c r="E7" i="13"/>
  <c r="G7" i="13" s="1"/>
  <c r="G6" i="13"/>
  <c r="G116" i="10"/>
  <c r="G113" i="10"/>
  <c r="J111" i="10"/>
  <c r="G110" i="10"/>
  <c r="F109" i="10"/>
  <c r="G109" i="10" s="1"/>
  <c r="G108" i="10"/>
  <c r="G107" i="10"/>
  <c r="F106" i="10"/>
  <c r="E106" i="10"/>
  <c r="E111" i="10" s="1"/>
  <c r="J105" i="10"/>
  <c r="J112" i="10" s="1"/>
  <c r="G104" i="10"/>
  <c r="G103" i="10"/>
  <c r="F103" i="10"/>
  <c r="E103" i="10"/>
  <c r="G102" i="10"/>
  <c r="G101" i="10"/>
  <c r="F100" i="10"/>
  <c r="F105" i="10" s="1"/>
  <c r="E100" i="10"/>
  <c r="G100" i="10" s="1"/>
  <c r="J98" i="10"/>
  <c r="G97" i="10"/>
  <c r="G96" i="10"/>
  <c r="G95" i="10"/>
  <c r="G94" i="10"/>
  <c r="G93" i="10"/>
  <c r="F92" i="10"/>
  <c r="F98" i="10" s="1"/>
  <c r="E92" i="10"/>
  <c r="G92" i="10" s="1"/>
  <c r="G91" i="10"/>
  <c r="J90" i="10"/>
  <c r="G89" i="10"/>
  <c r="G88" i="10"/>
  <c r="F87" i="10"/>
  <c r="G87" i="10" s="1"/>
  <c r="E87" i="10"/>
  <c r="G86" i="10"/>
  <c r="F85" i="10"/>
  <c r="E85" i="10"/>
  <c r="E90" i="10" s="1"/>
  <c r="G82" i="10"/>
  <c r="F81" i="10"/>
  <c r="E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J56" i="10"/>
  <c r="F56" i="10"/>
  <c r="E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J32" i="10"/>
  <c r="F32" i="10"/>
  <c r="E32" i="10"/>
  <c r="G32" i="10" s="1"/>
  <c r="G31" i="10"/>
  <c r="G30" i="10"/>
  <c r="G29" i="10"/>
  <c r="J28" i="10"/>
  <c r="E28" i="10" s="1"/>
  <c r="G27" i="10"/>
  <c r="G26" i="10"/>
  <c r="G25" i="10"/>
  <c r="G24" i="10"/>
  <c r="F23" i="10"/>
  <c r="E21" i="10"/>
  <c r="G21" i="10" s="1"/>
  <c r="J20" i="10"/>
  <c r="F20" i="10"/>
  <c r="G19" i="10"/>
  <c r="G17" i="10"/>
  <c r="G16" i="10"/>
  <c r="J15" i="10"/>
  <c r="F15" i="10"/>
  <c r="E15" i="10"/>
  <c r="G15" i="10" s="1"/>
  <c r="G14" i="10"/>
  <c r="J13" i="10"/>
  <c r="F13" i="10"/>
  <c r="E13" i="10"/>
  <c r="G13" i="10" s="1"/>
  <c r="G12" i="10"/>
  <c r="G11" i="10"/>
  <c r="G10" i="10"/>
  <c r="E9" i="10"/>
  <c r="E8" i="10"/>
  <c r="J7" i="10"/>
  <c r="J5" i="10" s="1"/>
  <c r="F7" i="10"/>
  <c r="G6" i="10"/>
  <c r="F5" i="10"/>
  <c r="G116" i="9"/>
  <c r="G113" i="9"/>
  <c r="J111" i="9"/>
  <c r="G110" i="9"/>
  <c r="F109" i="9"/>
  <c r="E109" i="9"/>
  <c r="G108" i="9"/>
  <c r="G107" i="9"/>
  <c r="F106" i="9"/>
  <c r="F111" i="9" s="1"/>
  <c r="E106" i="9"/>
  <c r="J105" i="9"/>
  <c r="J112" i="9" s="1"/>
  <c r="G104" i="9"/>
  <c r="F103" i="9"/>
  <c r="E103" i="9"/>
  <c r="G102" i="9"/>
  <c r="G101" i="9"/>
  <c r="F100" i="9"/>
  <c r="E100" i="9"/>
  <c r="G100" i="9" s="1"/>
  <c r="J98" i="9"/>
  <c r="G97" i="9"/>
  <c r="G96" i="9"/>
  <c r="G95" i="9"/>
  <c r="G94" i="9"/>
  <c r="G93" i="9"/>
  <c r="F92" i="9"/>
  <c r="F98" i="9" s="1"/>
  <c r="E92" i="9"/>
  <c r="G91" i="9"/>
  <c r="J90" i="9"/>
  <c r="G89" i="9"/>
  <c r="G88" i="9"/>
  <c r="F87" i="9"/>
  <c r="E87" i="9"/>
  <c r="G87" i="9" s="1"/>
  <c r="G86" i="9"/>
  <c r="F85" i="9"/>
  <c r="F90" i="9" s="1"/>
  <c r="F99" i="9" s="1"/>
  <c r="E85" i="9"/>
  <c r="G82" i="9"/>
  <c r="F81" i="9"/>
  <c r="E81" i="9"/>
  <c r="G81" i="9" s="1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J56" i="9"/>
  <c r="F56" i="9"/>
  <c r="E56" i="9"/>
  <c r="G56" i="9" s="1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J32" i="9"/>
  <c r="F32" i="9"/>
  <c r="E32" i="9"/>
  <c r="G31" i="9"/>
  <c r="E30" i="9"/>
  <c r="G30" i="9" s="1"/>
  <c r="E29" i="9"/>
  <c r="E23" i="9" s="1"/>
  <c r="E28" i="9"/>
  <c r="G28" i="9" s="1"/>
  <c r="G27" i="9"/>
  <c r="G26" i="9"/>
  <c r="G25" i="9"/>
  <c r="G24" i="9"/>
  <c r="J23" i="9"/>
  <c r="F23" i="9"/>
  <c r="G21" i="9"/>
  <c r="J20" i="9"/>
  <c r="F20" i="9"/>
  <c r="E20" i="9"/>
  <c r="G20" i="9" s="1"/>
  <c r="G19" i="9"/>
  <c r="G17" i="9"/>
  <c r="G16" i="9"/>
  <c r="J15" i="9"/>
  <c r="G15" i="9"/>
  <c r="F15" i="9"/>
  <c r="E15" i="9"/>
  <c r="G14" i="9"/>
  <c r="J13" i="9"/>
  <c r="F13" i="9"/>
  <c r="E13" i="9"/>
  <c r="G13" i="9" s="1"/>
  <c r="G12" i="9"/>
  <c r="G11" i="9"/>
  <c r="G10" i="9"/>
  <c r="G9" i="9"/>
  <c r="G8" i="9"/>
  <c r="J7" i="9"/>
  <c r="F7" i="9"/>
  <c r="E7" i="9"/>
  <c r="E5" i="9" s="1"/>
  <c r="G6" i="9"/>
  <c r="J5" i="9"/>
  <c r="F5" i="9"/>
  <c r="G116" i="5"/>
  <c r="G113" i="5"/>
  <c r="J111" i="5"/>
  <c r="G110" i="5"/>
  <c r="F109" i="5"/>
  <c r="E109" i="5"/>
  <c r="E109" i="4" s="1"/>
  <c r="G109" i="4" s="1"/>
  <c r="G108" i="5"/>
  <c r="G107" i="5"/>
  <c r="F106" i="5"/>
  <c r="F111" i="5" s="1"/>
  <c r="E106" i="5"/>
  <c r="J105" i="5"/>
  <c r="G104" i="5"/>
  <c r="F103" i="5"/>
  <c r="E103" i="5"/>
  <c r="E105" i="5" s="1"/>
  <c r="G102" i="5"/>
  <c r="G101" i="5"/>
  <c r="F100" i="5"/>
  <c r="G100" i="5" s="1"/>
  <c r="E100" i="5"/>
  <c r="J98" i="5"/>
  <c r="G97" i="5"/>
  <c r="G96" i="5"/>
  <c r="G95" i="5"/>
  <c r="G94" i="5"/>
  <c r="G93" i="5"/>
  <c r="G92" i="5"/>
  <c r="F92" i="5"/>
  <c r="F98" i="5" s="1"/>
  <c r="E92" i="5"/>
  <c r="E98" i="5" s="1"/>
  <c r="G98" i="5" s="1"/>
  <c r="G91" i="5"/>
  <c r="J90" i="5"/>
  <c r="J99" i="5" s="1"/>
  <c r="G89" i="5"/>
  <c r="G88" i="5"/>
  <c r="F87" i="5"/>
  <c r="E87" i="5"/>
  <c r="E87" i="4" s="1"/>
  <c r="G87" i="4" s="1"/>
  <c r="G86" i="5"/>
  <c r="F85" i="5"/>
  <c r="E85" i="5"/>
  <c r="G82" i="5"/>
  <c r="F81" i="5"/>
  <c r="E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J56" i="5"/>
  <c r="F56" i="5"/>
  <c r="E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J32" i="5"/>
  <c r="F32" i="5"/>
  <c r="E32" i="5"/>
  <c r="G32" i="5" s="1"/>
  <c r="G31" i="5"/>
  <c r="G30" i="5"/>
  <c r="E29" i="5"/>
  <c r="G29" i="5" s="1"/>
  <c r="E28" i="5"/>
  <c r="E23" i="5" s="1"/>
  <c r="E83" i="5" s="1"/>
  <c r="G27" i="5"/>
  <c r="G26" i="5"/>
  <c r="G25" i="5"/>
  <c r="J23" i="5"/>
  <c r="J83" i="5" s="1"/>
  <c r="F23" i="5"/>
  <c r="G21" i="5"/>
  <c r="J20" i="5"/>
  <c r="F20" i="5"/>
  <c r="E20" i="5"/>
  <c r="G19" i="5"/>
  <c r="G17" i="5"/>
  <c r="G16" i="5"/>
  <c r="J15" i="5"/>
  <c r="F15" i="5"/>
  <c r="E15" i="5"/>
  <c r="G14" i="5"/>
  <c r="J13" i="5"/>
  <c r="F13" i="5"/>
  <c r="G13" i="5" s="1"/>
  <c r="E13" i="5"/>
  <c r="G12" i="5"/>
  <c r="G11" i="5"/>
  <c r="G10" i="5"/>
  <c r="G9" i="5"/>
  <c r="G8" i="5"/>
  <c r="J7" i="5"/>
  <c r="G7" i="5"/>
  <c r="F7" i="5"/>
  <c r="F5" i="5" s="1"/>
  <c r="E7" i="5"/>
  <c r="E5" i="5" s="1"/>
  <c r="G5" i="5" s="1"/>
  <c r="G6" i="5"/>
  <c r="J5" i="5"/>
  <c r="J22" i="5" s="1"/>
  <c r="G116" i="6"/>
  <c r="G113" i="6"/>
  <c r="J111" i="6"/>
  <c r="G110" i="6"/>
  <c r="F109" i="6"/>
  <c r="E109" i="6"/>
  <c r="E108" i="4" s="1"/>
  <c r="G108" i="6"/>
  <c r="G107" i="6"/>
  <c r="F106" i="6"/>
  <c r="E106" i="6"/>
  <c r="J105" i="6"/>
  <c r="G104" i="6"/>
  <c r="F103" i="6"/>
  <c r="G103" i="6" s="1"/>
  <c r="E103" i="6"/>
  <c r="G102" i="6"/>
  <c r="G101" i="6"/>
  <c r="F100" i="6"/>
  <c r="F105" i="6" s="1"/>
  <c r="E100" i="6"/>
  <c r="J98" i="6"/>
  <c r="G97" i="6"/>
  <c r="G96" i="6"/>
  <c r="G95" i="6"/>
  <c r="G94" i="6"/>
  <c r="G93" i="6"/>
  <c r="F92" i="6"/>
  <c r="G91" i="6"/>
  <c r="J90" i="6"/>
  <c r="G89" i="6"/>
  <c r="G88" i="6"/>
  <c r="F87" i="6"/>
  <c r="E87" i="6"/>
  <c r="E86" i="4" s="1"/>
  <c r="G86" i="4" s="1"/>
  <c r="G86" i="6"/>
  <c r="F85" i="6"/>
  <c r="E85" i="6"/>
  <c r="G82" i="6"/>
  <c r="F81" i="6"/>
  <c r="E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J56" i="6"/>
  <c r="F56" i="6"/>
  <c r="F83" i="6" s="1"/>
  <c r="E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J32" i="6"/>
  <c r="F32" i="6"/>
  <c r="E32" i="6"/>
  <c r="G32" i="6" s="1"/>
  <c r="E31" i="6"/>
  <c r="G31" i="6" s="1"/>
  <c r="E30" i="6"/>
  <c r="G30" i="6" s="1"/>
  <c r="E29" i="6"/>
  <c r="G29" i="6" s="1"/>
  <c r="E28" i="6"/>
  <c r="G28" i="6" s="1"/>
  <c r="E27" i="6"/>
  <c r="G27" i="6" s="1"/>
  <c r="E26" i="6"/>
  <c r="G26" i="6" s="1"/>
  <c r="E25" i="6"/>
  <c r="G25" i="6" s="1"/>
  <c r="G24" i="6"/>
  <c r="J23" i="6"/>
  <c r="J83" i="6" s="1"/>
  <c r="F23" i="6"/>
  <c r="G21" i="6"/>
  <c r="J20" i="6"/>
  <c r="F20" i="6"/>
  <c r="E20" i="6"/>
  <c r="G19" i="6"/>
  <c r="G17" i="6"/>
  <c r="G16" i="6"/>
  <c r="J15" i="6"/>
  <c r="F15" i="6"/>
  <c r="E15" i="6"/>
  <c r="G15" i="6" s="1"/>
  <c r="G14" i="6"/>
  <c r="J13" i="6"/>
  <c r="F13" i="6"/>
  <c r="E13" i="6"/>
  <c r="G12" i="6"/>
  <c r="G11" i="6"/>
  <c r="G10" i="6"/>
  <c r="G9" i="6"/>
  <c r="G8" i="6"/>
  <c r="J7" i="6"/>
  <c r="F7" i="6"/>
  <c r="F5" i="6" s="1"/>
  <c r="E7" i="6"/>
  <c r="E5" i="6" s="1"/>
  <c r="G6" i="6"/>
  <c r="J5" i="6"/>
  <c r="G116" i="4"/>
  <c r="G113" i="4"/>
  <c r="F109" i="4"/>
  <c r="E107" i="4"/>
  <c r="G107" i="4" s="1"/>
  <c r="F106" i="4"/>
  <c r="F111" i="4" s="1"/>
  <c r="F103" i="4"/>
  <c r="E103" i="4"/>
  <c r="G103" i="4" s="1"/>
  <c r="E102" i="4"/>
  <c r="G102" i="4" s="1"/>
  <c r="E101" i="4"/>
  <c r="G101" i="4" s="1"/>
  <c r="F100" i="4"/>
  <c r="F105" i="4" s="1"/>
  <c r="E96" i="4"/>
  <c r="G96" i="4" s="1"/>
  <c r="E95" i="4"/>
  <c r="G95" i="4" s="1"/>
  <c r="E94" i="4"/>
  <c r="G94" i="4" s="1"/>
  <c r="E93" i="4"/>
  <c r="G93" i="4" s="1"/>
  <c r="F92" i="4"/>
  <c r="F98" i="4" s="1"/>
  <c r="E91" i="4"/>
  <c r="G91" i="4" s="1"/>
  <c r="E88" i="4"/>
  <c r="G88" i="4" s="1"/>
  <c r="F87" i="4"/>
  <c r="F85" i="4"/>
  <c r="F90" i="4" s="1"/>
  <c r="F99" i="4" s="1"/>
  <c r="F81" i="4"/>
  <c r="E80" i="4"/>
  <c r="G80" i="4" s="1"/>
  <c r="F56" i="4"/>
  <c r="F32" i="4"/>
  <c r="E24" i="4"/>
  <c r="G24" i="4" s="1"/>
  <c r="F23" i="4"/>
  <c r="F20" i="4"/>
  <c r="E19" i="4"/>
  <c r="G19" i="4" s="1"/>
  <c r="E18" i="4"/>
  <c r="E17" i="4"/>
  <c r="G17" i="4" s="1"/>
  <c r="E16" i="4"/>
  <c r="G16" i="4" s="1"/>
  <c r="F15" i="4"/>
  <c r="E14" i="4"/>
  <c r="G14" i="4" s="1"/>
  <c r="F13" i="4"/>
  <c r="E12" i="4"/>
  <c r="G12" i="4" s="1"/>
  <c r="E11" i="4"/>
  <c r="G11" i="4" s="1"/>
  <c r="E10" i="4"/>
  <c r="G10" i="4" s="1"/>
  <c r="F7" i="4"/>
  <c r="F5" i="4" s="1"/>
  <c r="F22" i="4" s="1"/>
  <c r="E6" i="4"/>
  <c r="G6" i="4" s="1"/>
  <c r="E25" i="13" l="1"/>
  <c r="E26" i="13"/>
  <c r="E30" i="13"/>
  <c r="E27" i="13"/>
  <c r="E31" i="13"/>
  <c r="E29" i="13"/>
  <c r="E100" i="4"/>
  <c r="G100" i="4" s="1"/>
  <c r="E90" i="6"/>
  <c r="E89" i="4" s="1"/>
  <c r="G89" i="4" s="1"/>
  <c r="F83" i="9"/>
  <c r="E22" i="6"/>
  <c r="G87" i="6"/>
  <c r="J84" i="5"/>
  <c r="G28" i="5"/>
  <c r="E90" i="5"/>
  <c r="G90" i="5" s="1"/>
  <c r="G103" i="5"/>
  <c r="F22" i="10"/>
  <c r="E7" i="10"/>
  <c r="E8" i="4"/>
  <c r="G8" i="4" s="1"/>
  <c r="F90" i="10"/>
  <c r="G90" i="10" s="1"/>
  <c r="F22" i="13"/>
  <c r="J99" i="13"/>
  <c r="F98" i="6"/>
  <c r="G92" i="6"/>
  <c r="E111" i="6"/>
  <c r="G106" i="6"/>
  <c r="J22" i="9"/>
  <c r="J84" i="9" s="1"/>
  <c r="E98" i="9"/>
  <c r="G98" i="9" s="1"/>
  <c r="G92" i="9"/>
  <c r="F111" i="10"/>
  <c r="G106" i="10"/>
  <c r="E111" i="5"/>
  <c r="E106" i="4"/>
  <c r="F83" i="4"/>
  <c r="F84" i="4" s="1"/>
  <c r="E85" i="4"/>
  <c r="G85" i="4" s="1"/>
  <c r="E22" i="5"/>
  <c r="E9" i="4"/>
  <c r="G9" i="4" s="1"/>
  <c r="G9" i="10"/>
  <c r="J99" i="10"/>
  <c r="E36" i="13"/>
  <c r="E46" i="13"/>
  <c r="E40" i="13"/>
  <c r="E43" i="13"/>
  <c r="E50" i="13"/>
  <c r="E55" i="13"/>
  <c r="E35" i="13"/>
  <c r="E45" i="13"/>
  <c r="E39" i="13"/>
  <c r="E47" i="13"/>
  <c r="E51" i="13"/>
  <c r="E34" i="13"/>
  <c r="E44" i="13"/>
  <c r="E38" i="13"/>
  <c r="E48" i="13"/>
  <c r="E52" i="13"/>
  <c r="E54" i="13"/>
  <c r="E41" i="13"/>
  <c r="E37" i="13"/>
  <c r="E42" i="13"/>
  <c r="E49" i="13"/>
  <c r="E53" i="13"/>
  <c r="G85" i="6"/>
  <c r="J99" i="6"/>
  <c r="G109" i="6"/>
  <c r="G20" i="5"/>
  <c r="E81" i="4"/>
  <c r="G81" i="4" s="1"/>
  <c r="F90" i="5"/>
  <c r="F99" i="5" s="1"/>
  <c r="J83" i="9"/>
  <c r="J99" i="9"/>
  <c r="E105" i="9"/>
  <c r="E112" i="9" s="1"/>
  <c r="G112" i="9" s="1"/>
  <c r="E111" i="9"/>
  <c r="G81" i="10"/>
  <c r="G15" i="13"/>
  <c r="E21" i="4"/>
  <c r="G21" i="4" s="1"/>
  <c r="J22" i="6"/>
  <c r="J84" i="6" s="1"/>
  <c r="G20" i="6"/>
  <c r="G81" i="6"/>
  <c r="G100" i="6"/>
  <c r="J112" i="6"/>
  <c r="F22" i="5"/>
  <c r="G15" i="5"/>
  <c r="F83" i="5"/>
  <c r="G83" i="5" s="1"/>
  <c r="G56" i="5"/>
  <c r="J112" i="5"/>
  <c r="F22" i="9"/>
  <c r="F84" i="9" s="1"/>
  <c r="F114" i="9" s="1"/>
  <c r="F117" i="9" s="1"/>
  <c r="G32" i="9"/>
  <c r="G85" i="9"/>
  <c r="F105" i="9"/>
  <c r="F112" i="9" s="1"/>
  <c r="J22" i="10"/>
  <c r="G56" i="10"/>
  <c r="F112" i="10"/>
  <c r="G111" i="10"/>
  <c r="E28" i="13"/>
  <c r="G28" i="13" s="1"/>
  <c r="E63" i="13"/>
  <c r="E61" i="13"/>
  <c r="E66" i="13"/>
  <c r="G66" i="13" s="1"/>
  <c r="E70" i="13"/>
  <c r="G70" i="13" s="1"/>
  <c r="E74" i="13"/>
  <c r="G74" i="13" s="1"/>
  <c r="E78" i="13"/>
  <c r="G78" i="13" s="1"/>
  <c r="E58" i="13"/>
  <c r="E62" i="13"/>
  <c r="G62" i="13" s="1"/>
  <c r="E67" i="13"/>
  <c r="E71" i="13"/>
  <c r="E75" i="13"/>
  <c r="E79" i="13"/>
  <c r="E59" i="13"/>
  <c r="E64" i="13"/>
  <c r="G64" i="13" s="1"/>
  <c r="E68" i="13"/>
  <c r="G68" i="13" s="1"/>
  <c r="E72" i="13"/>
  <c r="G72" i="13" s="1"/>
  <c r="E76" i="13"/>
  <c r="G76" i="13" s="1"/>
  <c r="E57" i="13"/>
  <c r="E60" i="13"/>
  <c r="G60" i="13" s="1"/>
  <c r="E65" i="13"/>
  <c r="E69" i="13"/>
  <c r="E73" i="13"/>
  <c r="E77" i="13"/>
  <c r="F105" i="13"/>
  <c r="F112" i="13" s="1"/>
  <c r="G106" i="13"/>
  <c r="F111" i="13"/>
  <c r="E5" i="13"/>
  <c r="F112" i="4"/>
  <c r="G106" i="4"/>
  <c r="F22" i="6"/>
  <c r="F84" i="6" s="1"/>
  <c r="G5" i="6"/>
  <c r="J114" i="6"/>
  <c r="J117" i="6" s="1"/>
  <c r="E110" i="4"/>
  <c r="G110" i="4" s="1"/>
  <c r="F111" i="6"/>
  <c r="G111" i="6" s="1"/>
  <c r="E23" i="6"/>
  <c r="G56" i="6"/>
  <c r="F90" i="6"/>
  <c r="F99" i="6" s="1"/>
  <c r="E98" i="6"/>
  <c r="G13" i="6"/>
  <c r="E105" i="6"/>
  <c r="G7" i="6"/>
  <c r="E15" i="4"/>
  <c r="G15" i="4" s="1"/>
  <c r="E99" i="5"/>
  <c r="G99" i="5" s="1"/>
  <c r="G111" i="5"/>
  <c r="J114" i="5"/>
  <c r="J117" i="5" s="1"/>
  <c r="E112" i="5"/>
  <c r="E84" i="5"/>
  <c r="G23" i="5"/>
  <c r="G81" i="5"/>
  <c r="G85" i="5"/>
  <c r="G87" i="5"/>
  <c r="G109" i="5"/>
  <c r="F105" i="5"/>
  <c r="F112" i="5" s="1"/>
  <c r="G106" i="5"/>
  <c r="E83" i="9"/>
  <c r="G83" i="9" s="1"/>
  <c r="G23" i="9"/>
  <c r="E22" i="9"/>
  <c r="G5" i="9"/>
  <c r="G105" i="9"/>
  <c r="G111" i="9"/>
  <c r="G29" i="9"/>
  <c r="E90" i="9"/>
  <c r="G103" i="9"/>
  <c r="G106" i="9"/>
  <c r="G7" i="9"/>
  <c r="G109" i="9"/>
  <c r="G7" i="10"/>
  <c r="E7" i="4"/>
  <c r="G7" i="4" s="1"/>
  <c r="E5" i="10"/>
  <c r="G28" i="10"/>
  <c r="E23" i="10"/>
  <c r="E20" i="10"/>
  <c r="F83" i="10"/>
  <c r="F84" i="10" s="1"/>
  <c r="E13" i="4"/>
  <c r="G13" i="4" s="1"/>
  <c r="J23" i="10"/>
  <c r="J83" i="10" s="1"/>
  <c r="G85" i="10"/>
  <c r="E99" i="10"/>
  <c r="G8" i="10"/>
  <c r="E105" i="10"/>
  <c r="E98" i="10"/>
  <c r="G98" i="10" s="1"/>
  <c r="J84" i="13"/>
  <c r="J83" i="13"/>
  <c r="F84" i="13"/>
  <c r="J112" i="13"/>
  <c r="E58" i="4"/>
  <c r="G58" i="4" s="1"/>
  <c r="E60" i="4"/>
  <c r="G60" i="4" s="1"/>
  <c r="E62" i="4"/>
  <c r="G62" i="4" s="1"/>
  <c r="E64" i="4"/>
  <c r="G64" i="4" s="1"/>
  <c r="E66" i="4"/>
  <c r="G66" i="4" s="1"/>
  <c r="E68" i="4"/>
  <c r="G68" i="4" s="1"/>
  <c r="E70" i="4"/>
  <c r="G70" i="4" s="1"/>
  <c r="E78" i="4"/>
  <c r="G78" i="4" s="1"/>
  <c r="G20" i="13"/>
  <c r="G58" i="13"/>
  <c r="E90" i="13"/>
  <c r="G90" i="13" s="1"/>
  <c r="G92" i="13"/>
  <c r="E105" i="13"/>
  <c r="E112" i="13" s="1"/>
  <c r="E111" i="13"/>
  <c r="G111" i="13" s="1"/>
  <c r="E111" i="4"/>
  <c r="G111" i="4" s="1"/>
  <c r="E105" i="4"/>
  <c r="G108" i="4"/>
  <c r="E90" i="4"/>
  <c r="G90" i="4" s="1"/>
  <c r="E92" i="4"/>
  <c r="E98" i="13"/>
  <c r="G98" i="13" s="1"/>
  <c r="J114" i="13" l="1"/>
  <c r="J117" i="13" s="1"/>
  <c r="G99" i="10"/>
  <c r="G67" i="13"/>
  <c r="E67" i="4"/>
  <c r="G67" i="4" s="1"/>
  <c r="G63" i="13"/>
  <c r="E63" i="4"/>
  <c r="G63" i="4" s="1"/>
  <c r="E76" i="4"/>
  <c r="G76" i="4" s="1"/>
  <c r="F99" i="10"/>
  <c r="F114" i="4"/>
  <c r="F117" i="4" s="1"/>
  <c r="E65" i="4"/>
  <c r="G65" i="4" s="1"/>
  <c r="G65" i="13"/>
  <c r="J114" i="9"/>
  <c r="J117" i="9" s="1"/>
  <c r="E74" i="4"/>
  <c r="G74" i="4" s="1"/>
  <c r="J84" i="10"/>
  <c r="J114" i="10" s="1"/>
  <c r="J117" i="10" s="1"/>
  <c r="E5" i="4"/>
  <c r="G5" i="4" s="1"/>
  <c r="E77" i="4"/>
  <c r="G77" i="4" s="1"/>
  <c r="G77" i="13"/>
  <c r="G75" i="13"/>
  <c r="E75" i="4"/>
  <c r="G75" i="4" s="1"/>
  <c r="F84" i="5"/>
  <c r="F114" i="5" s="1"/>
  <c r="F117" i="5" s="1"/>
  <c r="G22" i="5"/>
  <c r="F114" i="10"/>
  <c r="F117" i="10" s="1"/>
  <c r="E69" i="4"/>
  <c r="G69" i="4" s="1"/>
  <c r="G69" i="13"/>
  <c r="G59" i="13"/>
  <c r="E59" i="4"/>
  <c r="G59" i="4" s="1"/>
  <c r="G79" i="13"/>
  <c r="E79" i="4"/>
  <c r="G79" i="4" s="1"/>
  <c r="G105" i="13"/>
  <c r="G112" i="13"/>
  <c r="E72" i="4"/>
  <c r="G72" i="4" s="1"/>
  <c r="E28" i="4"/>
  <c r="G28" i="4" s="1"/>
  <c r="G73" i="13"/>
  <c r="E73" i="4"/>
  <c r="G73" i="4" s="1"/>
  <c r="E56" i="13"/>
  <c r="G57" i="13"/>
  <c r="E57" i="4"/>
  <c r="G57" i="4" s="1"/>
  <c r="G71" i="13"/>
  <c r="E71" i="4"/>
  <c r="G71" i="4" s="1"/>
  <c r="E61" i="4"/>
  <c r="G61" i="4" s="1"/>
  <c r="G61" i="13"/>
  <c r="G5" i="13"/>
  <c r="E22" i="13"/>
  <c r="G22" i="13" s="1"/>
  <c r="G98" i="6"/>
  <c r="E97" i="4"/>
  <c r="G97" i="4" s="1"/>
  <c r="E112" i="6"/>
  <c r="G105" i="6"/>
  <c r="E104" i="4"/>
  <c r="G104" i="4" s="1"/>
  <c r="G22" i="6"/>
  <c r="F112" i="6"/>
  <c r="F114" i="6" s="1"/>
  <c r="F117" i="6" s="1"/>
  <c r="G90" i="6"/>
  <c r="E99" i="6"/>
  <c r="G99" i="6" s="1"/>
  <c r="E83" i="6"/>
  <c r="G23" i="6"/>
  <c r="G112" i="5"/>
  <c r="E114" i="5"/>
  <c r="G84" i="5"/>
  <c r="G105" i="5"/>
  <c r="E112" i="4"/>
  <c r="G112" i="4" s="1"/>
  <c r="E84" i="9"/>
  <c r="G22" i="9"/>
  <c r="G90" i="9"/>
  <c r="E99" i="9"/>
  <c r="G99" i="9" s="1"/>
  <c r="G20" i="10"/>
  <c r="E20" i="4"/>
  <c r="G20" i="4" s="1"/>
  <c r="E22" i="10"/>
  <c r="G5" i="10"/>
  <c r="G105" i="10"/>
  <c r="E112" i="10"/>
  <c r="G112" i="10" s="1"/>
  <c r="E83" i="10"/>
  <c r="G83" i="10" s="1"/>
  <c r="G23" i="10"/>
  <c r="E45" i="4"/>
  <c r="G45" i="4" s="1"/>
  <c r="G45" i="13"/>
  <c r="E39" i="4"/>
  <c r="G39" i="4" s="1"/>
  <c r="G39" i="13"/>
  <c r="E55" i="4"/>
  <c r="G55" i="4" s="1"/>
  <c r="G55" i="13"/>
  <c r="E40" i="4"/>
  <c r="G40" i="4" s="1"/>
  <c r="G40" i="13"/>
  <c r="G48" i="13"/>
  <c r="E48" i="4"/>
  <c r="G48" i="4" s="1"/>
  <c r="G30" i="13"/>
  <c r="E30" i="4"/>
  <c r="G30" i="4" s="1"/>
  <c r="E29" i="4"/>
  <c r="G29" i="4" s="1"/>
  <c r="G29" i="13"/>
  <c r="G26" i="13"/>
  <c r="E26" i="4"/>
  <c r="G26" i="4" s="1"/>
  <c r="E33" i="4"/>
  <c r="G33" i="4" s="1"/>
  <c r="E32" i="13"/>
  <c r="G33" i="13"/>
  <c r="E49" i="4"/>
  <c r="G49" i="4" s="1"/>
  <c r="G49" i="13"/>
  <c r="E43" i="4"/>
  <c r="G43" i="4" s="1"/>
  <c r="G43" i="13"/>
  <c r="E34" i="4"/>
  <c r="G34" i="4" s="1"/>
  <c r="G34" i="13"/>
  <c r="E42" i="4"/>
  <c r="G42" i="4" s="1"/>
  <c r="G42" i="13"/>
  <c r="E50" i="4"/>
  <c r="G50" i="4" s="1"/>
  <c r="G50" i="13"/>
  <c r="G25" i="13"/>
  <c r="E25" i="4"/>
  <c r="G25" i="4" s="1"/>
  <c r="E23" i="13"/>
  <c r="E31" i="4"/>
  <c r="G31" i="4" s="1"/>
  <c r="G31" i="13"/>
  <c r="E37" i="4"/>
  <c r="G37" i="4" s="1"/>
  <c r="G37" i="13"/>
  <c r="E53" i="4"/>
  <c r="G53" i="4" s="1"/>
  <c r="G53" i="13"/>
  <c r="E47" i="4"/>
  <c r="G47" i="4" s="1"/>
  <c r="G47" i="13"/>
  <c r="G36" i="13"/>
  <c r="E36" i="4"/>
  <c r="G36" i="4" s="1"/>
  <c r="G44" i="13"/>
  <c r="E44" i="4"/>
  <c r="G44" i="4" s="1"/>
  <c r="G52" i="13"/>
  <c r="E52" i="4"/>
  <c r="G52" i="4" s="1"/>
  <c r="G27" i="13"/>
  <c r="E27" i="4"/>
  <c r="G27" i="4" s="1"/>
  <c r="F114" i="13"/>
  <c r="F117" i="13" s="1"/>
  <c r="E41" i="4"/>
  <c r="G41" i="4" s="1"/>
  <c r="G41" i="13"/>
  <c r="E35" i="4"/>
  <c r="G35" i="4" s="1"/>
  <c r="G35" i="13"/>
  <c r="E51" i="4"/>
  <c r="G51" i="4" s="1"/>
  <c r="G51" i="13"/>
  <c r="E38" i="4"/>
  <c r="G38" i="4" s="1"/>
  <c r="G38" i="13"/>
  <c r="E46" i="4"/>
  <c r="G46" i="4" s="1"/>
  <c r="G46" i="13"/>
  <c r="E54" i="4"/>
  <c r="G54" i="4" s="1"/>
  <c r="G54" i="13"/>
  <c r="G105" i="4"/>
  <c r="E99" i="13"/>
  <c r="E98" i="4"/>
  <c r="G92" i="4"/>
  <c r="E56" i="4" l="1"/>
  <c r="G56" i="4" s="1"/>
  <c r="G56" i="13"/>
  <c r="E22" i="4"/>
  <c r="G22" i="4" s="1"/>
  <c r="G112" i="6"/>
  <c r="E82" i="4"/>
  <c r="G82" i="4" s="1"/>
  <c r="G83" i="6"/>
  <c r="E84" i="6"/>
  <c r="G114" i="5"/>
  <c r="E117" i="5"/>
  <c r="G117" i="5" s="1"/>
  <c r="G84" i="9"/>
  <c r="E114" i="9"/>
  <c r="E84" i="10"/>
  <c r="G22" i="10"/>
  <c r="E83" i="13"/>
  <c r="G23" i="13"/>
  <c r="E23" i="4"/>
  <c r="G32" i="13"/>
  <c r="E32" i="4"/>
  <c r="G32" i="4" s="1"/>
  <c r="G99" i="13"/>
  <c r="G98" i="4"/>
  <c r="E99" i="4"/>
  <c r="G99" i="4" s="1"/>
  <c r="G84" i="6" l="1"/>
  <c r="E114" i="6"/>
  <c r="G114" i="9"/>
  <c r="E117" i="9"/>
  <c r="G117" i="9" s="1"/>
  <c r="E114" i="10"/>
  <c r="G84" i="10"/>
  <c r="G23" i="4"/>
  <c r="E83" i="4"/>
  <c r="G83" i="13"/>
  <c r="E84" i="13"/>
  <c r="G114" i="6" l="1"/>
  <c r="E117" i="6"/>
  <c r="G117" i="6" s="1"/>
  <c r="E117" i="10"/>
  <c r="G117" i="10" s="1"/>
  <c r="G114" i="10"/>
  <c r="G84" i="13"/>
  <c r="E114" i="13"/>
  <c r="G83" i="4"/>
  <c r="E84" i="4"/>
  <c r="G84" i="4" l="1"/>
  <c r="E114" i="4"/>
  <c r="G114" i="13"/>
  <c r="E117" i="13"/>
  <c r="G117" i="13" s="1"/>
  <c r="G114" i="4" l="1"/>
  <c r="E117" i="4"/>
  <c r="G117" i="4" s="1"/>
</calcChain>
</file>

<file path=xl/sharedStrings.xml><?xml version="1.0" encoding="utf-8"?>
<sst xmlns="http://schemas.openxmlformats.org/spreadsheetml/2006/main" count="774" uniqueCount="130">
  <si>
    <t>介護保険事業収入</t>
  </si>
  <si>
    <t xml:space="preserve">  施設介護料収入</t>
  </si>
  <si>
    <t xml:space="preserve">  居宅介護料収入</t>
  </si>
  <si>
    <t xml:space="preserve">  （介護報酬収入）</t>
  </si>
  <si>
    <t xml:space="preserve">  （利用者負担金収入）</t>
  </si>
  <si>
    <t xml:space="preserve">  居宅介護支援介護料収入</t>
  </si>
  <si>
    <t xml:space="preserve">  利用者等利用料収入</t>
  </si>
  <si>
    <t xml:space="preserve">  その他の事業収入</t>
  </si>
  <si>
    <t>老人福祉事業収入</t>
  </si>
  <si>
    <t xml:space="preserve">  運営事業収入</t>
  </si>
  <si>
    <t>その他の事業収入</t>
  </si>
  <si>
    <t>借入金利息補助金収入</t>
  </si>
  <si>
    <t>受取利息配当金収入</t>
  </si>
  <si>
    <t>その他の収入</t>
  </si>
  <si>
    <t xml:space="preserve">  雑収入</t>
  </si>
  <si>
    <t>人件費支出</t>
  </si>
  <si>
    <t xml:space="preserve">  役員報酬支出</t>
  </si>
  <si>
    <t xml:space="preserve">  職員給料支出</t>
  </si>
  <si>
    <t xml:space="preserve">  職員賞与支出</t>
  </si>
  <si>
    <t xml:space="preserve">  職員諸手当</t>
  </si>
  <si>
    <t xml:space="preserve">  非常勤職員給与支出</t>
  </si>
  <si>
    <t xml:space="preserve">  派遣職員費支出</t>
  </si>
  <si>
    <t xml:space="preserve">  退職給付支出</t>
  </si>
  <si>
    <t xml:space="preserve">  法定福利費支出</t>
  </si>
  <si>
    <t>事業費支出</t>
  </si>
  <si>
    <t xml:space="preserve">  給食費支出</t>
  </si>
  <si>
    <t xml:space="preserve">  介護用品費支出</t>
  </si>
  <si>
    <t xml:space="preserve">  医薬品費支出</t>
  </si>
  <si>
    <t xml:space="preserve">  診療・療養等材料費支出</t>
  </si>
  <si>
    <t xml:space="preserve">  保健衛生費支出</t>
  </si>
  <si>
    <t xml:space="preserve">  医療費支出</t>
  </si>
  <si>
    <t xml:space="preserve">  被服費支出</t>
  </si>
  <si>
    <t xml:space="preserve">  教養娯楽費支出</t>
  </si>
  <si>
    <t xml:space="preserve">  日用品費支出</t>
  </si>
  <si>
    <t xml:space="preserve">  保育材料費支出</t>
  </si>
  <si>
    <t xml:space="preserve">  本人支給金支出</t>
  </si>
  <si>
    <t xml:space="preserve">  水道光熱費支出</t>
  </si>
  <si>
    <t xml:space="preserve">  燃料費支出</t>
  </si>
  <si>
    <t xml:space="preserve">  消耗器具備品費支出</t>
  </si>
  <si>
    <t xml:space="preserve">  保険料支出</t>
  </si>
  <si>
    <t xml:space="preserve">  賃借料支出</t>
  </si>
  <si>
    <t xml:space="preserve">  教育指導費支出</t>
  </si>
  <si>
    <t xml:space="preserve">  就職支度費支出</t>
  </si>
  <si>
    <t xml:space="preserve">  葬祭費支出</t>
  </si>
  <si>
    <t xml:space="preserve">  車輌費支出</t>
  </si>
  <si>
    <t xml:space="preserve">  管理費返還支出</t>
  </si>
  <si>
    <t xml:space="preserve">  雑支出</t>
  </si>
  <si>
    <t xml:space="preserve">  その他の事業費支出</t>
  </si>
  <si>
    <t>事務費支出</t>
  </si>
  <si>
    <t xml:space="preserve">  福利厚生費支出</t>
  </si>
  <si>
    <t xml:space="preserve">  職員被服費支出</t>
  </si>
  <si>
    <t xml:space="preserve">  旅費交通費支出</t>
  </si>
  <si>
    <t xml:space="preserve">  研修研究費支出</t>
  </si>
  <si>
    <t xml:space="preserve">  事務消耗品費支出</t>
  </si>
  <si>
    <t xml:space="preserve">  印刷製本費支出</t>
  </si>
  <si>
    <t xml:space="preserve">  修繕費支出</t>
  </si>
  <si>
    <t xml:space="preserve">  通信運搬費支出</t>
  </si>
  <si>
    <t xml:space="preserve">  会議費支出</t>
  </si>
  <si>
    <t xml:space="preserve">  広報費支出</t>
  </si>
  <si>
    <t xml:space="preserve">  業務委託費支出</t>
  </si>
  <si>
    <t xml:space="preserve">  手数料支出</t>
  </si>
  <si>
    <t xml:space="preserve">  土地・建物賃借料支出</t>
  </si>
  <si>
    <t xml:space="preserve">  租税公課支出</t>
  </si>
  <si>
    <t xml:space="preserve">  保守料支出</t>
  </si>
  <si>
    <t xml:space="preserve">  渉外費支出</t>
  </si>
  <si>
    <t xml:space="preserve">  諸会費支出</t>
  </si>
  <si>
    <t xml:space="preserve">  その他の事務費支出</t>
  </si>
  <si>
    <t>支払利息支出</t>
  </si>
  <si>
    <t>その他の支出</t>
  </si>
  <si>
    <t xml:space="preserve">  利用者等外給食費支出</t>
  </si>
  <si>
    <t>事業活動支出計(2)</t>
  </si>
  <si>
    <t>事業活動資金収支差額(3)=(1)-(2)</t>
  </si>
  <si>
    <t>施設整備等補助金収入</t>
  </si>
  <si>
    <t xml:space="preserve">  設備資金借入金元金償還補助金収入</t>
  </si>
  <si>
    <t>施設整備等寄附金収入</t>
  </si>
  <si>
    <t xml:space="preserve">  施設整備等寄附金収入</t>
  </si>
  <si>
    <t>設備資金借入金収入</t>
  </si>
  <si>
    <t>施設整備等収入計(4)</t>
  </si>
  <si>
    <t>設備資金借入金元金償還支出</t>
  </si>
  <si>
    <t>固定資産取得支出</t>
  </si>
  <si>
    <t xml:space="preserve">  土地取得支出</t>
  </si>
  <si>
    <t xml:space="preserve">  建物取得支出</t>
  </si>
  <si>
    <t xml:space="preserve">  車輌運搬具取得支出</t>
  </si>
  <si>
    <t xml:space="preserve">  器具及び備品取得支出</t>
  </si>
  <si>
    <t xml:space="preserve">  その他の固定資産取得支出</t>
  </si>
  <si>
    <t>施設整備等支出計(5)</t>
  </si>
  <si>
    <t>施設整備等資金収支差額(6)=(4)-(5)</t>
  </si>
  <si>
    <t>積立資産取崩収入</t>
  </si>
  <si>
    <t xml:space="preserve">  退職給付引当資産取崩収入</t>
  </si>
  <si>
    <t>その他の活動による収入</t>
  </si>
  <si>
    <t xml:space="preserve">  その他の活動による収入</t>
  </si>
  <si>
    <t>その他の活動収入計(7)</t>
  </si>
  <si>
    <t>積立資産支出</t>
  </si>
  <si>
    <t xml:space="preserve">  退職給付引当資産支出</t>
  </si>
  <si>
    <t>事業区分間繰入金支出</t>
  </si>
  <si>
    <t>その他の活動による支出</t>
  </si>
  <si>
    <t xml:space="preserve">  その他の活動による支出</t>
  </si>
  <si>
    <t>その他の活動支出計(8)</t>
  </si>
  <si>
    <t>その他の活動資金収支差額(9)=(7)-(8)</t>
  </si>
  <si>
    <t>予備費支出(10)</t>
  </si>
  <si>
    <t>当期資金収支差額合計(11)=(3)+(6)+(9)-(10)</t>
  </si>
  <si>
    <t>前期末支払資金残高(12)</t>
  </si>
  <si>
    <t>当期末支払資金残高(11)+(12)</t>
  </si>
  <si>
    <t>予算(A)</t>
    <rPh sb="0" eb="2">
      <t>ヨサン</t>
    </rPh>
    <phoneticPr fontId="2"/>
  </si>
  <si>
    <t>決算(B)</t>
    <rPh sb="0" eb="2">
      <t>ケッサン</t>
    </rPh>
    <phoneticPr fontId="2"/>
  </si>
  <si>
    <t>差異(A)－(B)</t>
    <rPh sb="0" eb="2">
      <t>サイ</t>
    </rPh>
    <phoneticPr fontId="2"/>
  </si>
  <si>
    <t>事業活動収入計　(1)</t>
    <phoneticPr fontId="2"/>
  </si>
  <si>
    <t>　事　業　活　動　に　よ　る　収　支　</t>
    <rPh sb="1" eb="2">
      <t>コト</t>
    </rPh>
    <rPh sb="3" eb="4">
      <t>ギョウ</t>
    </rPh>
    <rPh sb="5" eb="6">
      <t>カツ</t>
    </rPh>
    <rPh sb="7" eb="8">
      <t>ドウ</t>
    </rPh>
    <rPh sb="15" eb="16">
      <t>オサム</t>
    </rPh>
    <rPh sb="17" eb="18">
      <t>シ</t>
    </rPh>
    <phoneticPr fontId="2"/>
  </si>
  <si>
    <t>勘定科目</t>
    <rPh sb="0" eb="2">
      <t>カンジョウ</t>
    </rPh>
    <phoneticPr fontId="2"/>
  </si>
  <si>
    <t>事業区分間繰入金収入</t>
    <rPh sb="5" eb="7">
      <t>クリイレ</t>
    </rPh>
    <phoneticPr fontId="2"/>
  </si>
  <si>
    <t>　役員報酬支出</t>
    <rPh sb="1" eb="3">
      <t>ヤクイン</t>
    </rPh>
    <rPh sb="3" eb="5">
      <t>ホウシュウ</t>
    </rPh>
    <rPh sb="5" eb="7">
      <t>シシュツ</t>
    </rPh>
    <phoneticPr fontId="2"/>
  </si>
  <si>
    <t>　役員報酬支出</t>
    <rPh sb="1" eb="3">
      <t>ヤクイン</t>
    </rPh>
    <rPh sb="3" eb="7">
      <t>ホウシュウシシュツ</t>
    </rPh>
    <phoneticPr fontId="2"/>
  </si>
  <si>
    <t>経常経費寄付金収入</t>
    <rPh sb="0" eb="2">
      <t>ケイジョウ</t>
    </rPh>
    <rPh sb="2" eb="4">
      <t>ケイヒ</t>
    </rPh>
    <rPh sb="4" eb="7">
      <t>キフキン</t>
    </rPh>
    <rPh sb="7" eb="9">
      <t>シュウニュウ</t>
    </rPh>
    <phoneticPr fontId="2"/>
  </si>
  <si>
    <t>経常経費寄付金収入</t>
    <rPh sb="0" eb="2">
      <t>ケイジョウ</t>
    </rPh>
    <rPh sb="2" eb="4">
      <t>ケイヒ</t>
    </rPh>
    <rPh sb="4" eb="9">
      <t>キフキンシュウニュウ</t>
    </rPh>
    <phoneticPr fontId="2"/>
  </si>
  <si>
    <t>資　金　収　支　予　算　書</t>
    <rPh sb="0" eb="1">
      <t>シ</t>
    </rPh>
    <rPh sb="2" eb="3">
      <t>キン</t>
    </rPh>
    <rPh sb="4" eb="5">
      <t>オサム</t>
    </rPh>
    <rPh sb="6" eb="7">
      <t>シ</t>
    </rPh>
    <rPh sb="8" eb="9">
      <t>ヨ</t>
    </rPh>
    <rPh sb="10" eb="11">
      <t>サン</t>
    </rPh>
    <rPh sb="12" eb="13">
      <t>ショ</t>
    </rPh>
    <phoneticPr fontId="2"/>
  </si>
  <si>
    <t>(自　平成29年4月1日　　至　平成30年3月31日)</t>
    <rPh sb="1" eb="2">
      <t>ジ</t>
    </rPh>
    <rPh sb="3" eb="5">
      <t>ヘイセイ</t>
    </rPh>
    <rPh sb="7" eb="8">
      <t>ネン</t>
    </rPh>
    <rPh sb="9" eb="10">
      <t>ガツ</t>
    </rPh>
    <rPh sb="11" eb="12">
      <t>ヒ</t>
    </rPh>
    <rPh sb="14" eb="15">
      <t>イタル</t>
    </rPh>
    <rPh sb="16" eb="18">
      <t>ヘイセイ</t>
    </rPh>
    <rPh sb="20" eb="21">
      <t>ネン</t>
    </rPh>
    <rPh sb="22" eb="23">
      <t>ガツ</t>
    </rPh>
    <rPh sb="25" eb="26">
      <t>ヒ</t>
    </rPh>
    <phoneticPr fontId="2"/>
  </si>
  <si>
    <t>社会福祉法人　共生会</t>
    <rPh sb="0" eb="2">
      <t>シャカイ</t>
    </rPh>
    <rPh sb="2" eb="4">
      <t>フクシ</t>
    </rPh>
    <rPh sb="4" eb="6">
      <t>ホウジン</t>
    </rPh>
    <rPh sb="7" eb="9">
      <t>キョウセイ</t>
    </rPh>
    <rPh sb="9" eb="10">
      <t>カイ</t>
    </rPh>
    <phoneticPr fontId="2"/>
  </si>
  <si>
    <t>法人全体</t>
    <rPh sb="0" eb="2">
      <t>ホウジン</t>
    </rPh>
    <rPh sb="2" eb="4">
      <t>ゼンタイ</t>
    </rPh>
    <phoneticPr fontId="2"/>
  </si>
  <si>
    <t>特養：長南</t>
    <rPh sb="0" eb="2">
      <t>トクヨウ</t>
    </rPh>
    <rPh sb="3" eb="5">
      <t>チョウナン</t>
    </rPh>
    <phoneticPr fontId="2"/>
  </si>
  <si>
    <t>ほしの郷</t>
    <rPh sb="3" eb="4">
      <t>サト</t>
    </rPh>
    <phoneticPr fontId="2"/>
  </si>
  <si>
    <t>居宅介護支援事業所</t>
    <rPh sb="0" eb="2">
      <t>キョタク</t>
    </rPh>
    <rPh sb="2" eb="4">
      <t>カイゴ</t>
    </rPh>
    <rPh sb="4" eb="6">
      <t>シエン</t>
    </rPh>
    <rPh sb="6" eb="8">
      <t>ジギョウ</t>
    </rPh>
    <rPh sb="8" eb="9">
      <t>ショ</t>
    </rPh>
    <phoneticPr fontId="2"/>
  </si>
  <si>
    <t>びおとーぷ</t>
    <phoneticPr fontId="2"/>
  </si>
  <si>
    <t>本部</t>
    <rPh sb="0" eb="2">
      <t>ホンブ</t>
    </rPh>
    <phoneticPr fontId="2"/>
  </si>
  <si>
    <t>　収　　入</t>
    <rPh sb="1" eb="2">
      <t>シュウ</t>
    </rPh>
    <rPh sb="4" eb="5">
      <t>ニュウ</t>
    </rPh>
    <phoneticPr fontId="2"/>
  </si>
  <si>
    <t>　支　　出</t>
    <rPh sb="1" eb="2">
      <t>シ</t>
    </rPh>
    <rPh sb="4" eb="5">
      <t>デ</t>
    </rPh>
    <phoneticPr fontId="2"/>
  </si>
  <si>
    <t>　施　設　整　備　等　に　よ　る　収　支　</t>
    <rPh sb="1" eb="2">
      <t>シ</t>
    </rPh>
    <rPh sb="3" eb="4">
      <t>モウケル</t>
    </rPh>
    <rPh sb="5" eb="6">
      <t>ヒトシ</t>
    </rPh>
    <rPh sb="7" eb="8">
      <t>ソナエ</t>
    </rPh>
    <rPh sb="9" eb="10">
      <t>トウ</t>
    </rPh>
    <rPh sb="17" eb="18">
      <t>オサム</t>
    </rPh>
    <rPh sb="19" eb="20">
      <t>シ</t>
    </rPh>
    <phoneticPr fontId="2"/>
  </si>
  <si>
    <t>　そ　の　他　の　活　動　に　よ　る　収　支　</t>
    <rPh sb="5" eb="6">
      <t>タ</t>
    </rPh>
    <rPh sb="9" eb="10">
      <t>カツ</t>
    </rPh>
    <rPh sb="11" eb="12">
      <t>ドウ</t>
    </rPh>
    <rPh sb="19" eb="20">
      <t>オサム</t>
    </rPh>
    <rPh sb="21" eb="22">
      <t>シ</t>
    </rPh>
    <phoneticPr fontId="2"/>
  </si>
  <si>
    <t>　そ　の　他　の　活　動　に　よ　る　収　支</t>
    <rPh sb="5" eb="6">
      <t>タ</t>
    </rPh>
    <rPh sb="9" eb="10">
      <t>カツ</t>
    </rPh>
    <rPh sb="11" eb="12">
      <t>ドウ</t>
    </rPh>
    <rPh sb="19" eb="20">
      <t>オサム</t>
    </rPh>
    <rPh sb="21" eb="22">
      <t>シ</t>
    </rPh>
    <phoneticPr fontId="2"/>
  </si>
  <si>
    <t>事業区分間繰入金収入</t>
    <rPh sb="0" eb="2">
      <t>ジギョウ</t>
    </rPh>
    <rPh sb="2" eb="4">
      <t>クブン</t>
    </rPh>
    <rPh sb="5" eb="7">
      <t>クリイレ</t>
    </rPh>
    <phoneticPr fontId="2"/>
  </si>
  <si>
    <t>事業区分間繰入金支出</t>
    <rPh sb="0" eb="2">
      <t>ジギョウ</t>
    </rPh>
    <rPh sb="2" eb="4">
      <t>クブン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</si>
</sst>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right" vertical="center"/>
    </xf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Border="1" applyProtection="1">
      <alignment vertical="center"/>
      <protection locked="0"/>
    </xf>
    <xf numFmtId="38" fontId="0" fillId="0" borderId="0" xfId="1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Protection="1">
      <alignment vertical="center"/>
      <protection locked="0"/>
    </xf>
    <xf numFmtId="38" fontId="0" fillId="0" borderId="5" xfId="1" applyFont="1" applyBorder="1">
      <alignment vertical="center"/>
    </xf>
    <xf numFmtId="38" fontId="0" fillId="0" borderId="7" xfId="1" applyFont="1" applyBorder="1">
      <alignment vertical="center"/>
    </xf>
    <xf numFmtId="0" fontId="0" fillId="0" borderId="8" xfId="0" applyBorder="1">
      <alignment vertical="center"/>
    </xf>
    <xf numFmtId="0" fontId="0" fillId="0" borderId="9" xfId="0" applyBorder="1" applyProtection="1">
      <alignment vertical="center"/>
      <protection locked="0"/>
    </xf>
    <xf numFmtId="38" fontId="0" fillId="0" borderId="10" xfId="1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Protection="1">
      <alignment vertical="center"/>
      <protection locked="0"/>
    </xf>
    <xf numFmtId="38" fontId="0" fillId="0" borderId="13" xfId="1" applyFont="1" applyBorder="1">
      <alignment vertical="center"/>
    </xf>
    <xf numFmtId="0" fontId="0" fillId="0" borderId="11" xfId="0" applyBorder="1" applyProtection="1">
      <alignment vertical="center"/>
      <protection locked="0"/>
    </xf>
    <xf numFmtId="38" fontId="0" fillId="3" borderId="10" xfId="1" applyFont="1" applyFill="1" applyBorder="1">
      <alignment vertical="center"/>
    </xf>
    <xf numFmtId="38" fontId="0" fillId="2" borderId="13" xfId="1" applyFont="1" applyFill="1" applyBorder="1">
      <alignment vertical="center"/>
    </xf>
    <xf numFmtId="38" fontId="0" fillId="4" borderId="13" xfId="1" applyFont="1" applyFill="1" applyBorder="1">
      <alignment vertical="center"/>
    </xf>
    <xf numFmtId="0" fontId="0" fillId="0" borderId="3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38" fontId="0" fillId="0" borderId="1" xfId="1" applyFont="1" applyBorder="1" applyAlignment="1" applyProtection="1">
      <alignment horizontal="center" vertical="center"/>
      <protection locked="0"/>
    </xf>
    <xf numFmtId="38" fontId="0" fillId="0" borderId="4" xfId="1" applyFont="1" applyBorder="1" applyProtection="1">
      <alignment vertical="center"/>
      <protection locked="0"/>
    </xf>
    <xf numFmtId="38" fontId="0" fillId="0" borderId="14" xfId="1" applyFont="1" applyBorder="1" applyProtection="1">
      <alignment vertical="center"/>
      <protection locked="0"/>
    </xf>
    <xf numFmtId="38" fontId="0" fillId="0" borderId="14" xfId="1" applyFont="1" applyBorder="1" applyAlignment="1" applyProtection="1">
      <alignment horizontal="right" vertical="center"/>
      <protection locked="0"/>
    </xf>
    <xf numFmtId="38" fontId="0" fillId="0" borderId="0" xfId="1" applyFont="1" applyBorder="1" applyProtection="1">
      <alignment vertical="center"/>
      <protection locked="0"/>
    </xf>
    <xf numFmtId="38" fontId="0" fillId="0" borderId="15" xfId="1" applyFont="1" applyBorder="1" applyProtection="1">
      <alignment vertical="center"/>
      <protection locked="0"/>
    </xf>
    <xf numFmtId="38" fontId="0" fillId="0" borderId="15" xfId="1" applyFont="1" applyBorder="1" applyAlignment="1" applyProtection="1">
      <alignment horizontal="right" vertical="center"/>
      <protection locked="0"/>
    </xf>
    <xf numFmtId="38" fontId="0" fillId="0" borderId="1" xfId="1" applyFont="1" applyBorder="1" applyProtection="1">
      <alignment vertical="center"/>
      <protection locked="0"/>
    </xf>
    <xf numFmtId="38" fontId="0" fillId="0" borderId="1" xfId="1" applyFont="1" applyBorder="1" applyAlignment="1" applyProtection="1">
      <alignment horizontal="right" vertical="center"/>
      <protection locked="0"/>
    </xf>
    <xf numFmtId="38" fontId="0" fillId="3" borderId="8" xfId="1" applyFont="1" applyFill="1" applyBorder="1" applyProtection="1">
      <alignment vertical="center"/>
      <protection locked="0"/>
    </xf>
    <xf numFmtId="38" fontId="0" fillId="3" borderId="9" xfId="1" applyFont="1" applyFill="1" applyBorder="1" applyProtection="1">
      <alignment vertical="center"/>
      <protection locked="0"/>
    </xf>
    <xf numFmtId="38" fontId="0" fillId="3" borderId="2" xfId="1" applyFont="1" applyFill="1" applyBorder="1" applyProtection="1">
      <alignment vertical="center"/>
      <protection locked="0"/>
    </xf>
    <xf numFmtId="38" fontId="0" fillId="3" borderId="2" xfId="1" applyFont="1" applyFill="1" applyBorder="1" applyAlignment="1" applyProtection="1">
      <alignment horizontal="right" vertical="center"/>
      <protection locked="0"/>
    </xf>
    <xf numFmtId="38" fontId="0" fillId="0" borderId="11" xfId="1" applyFont="1" applyBorder="1" applyProtection="1">
      <alignment vertical="center"/>
      <protection locked="0"/>
    </xf>
    <xf numFmtId="38" fontId="0" fillId="0" borderId="12" xfId="1" applyFont="1" applyBorder="1" applyProtection="1">
      <alignment vertical="center"/>
      <protection locked="0"/>
    </xf>
    <xf numFmtId="38" fontId="0" fillId="2" borderId="11" xfId="1" applyFont="1" applyFill="1" applyBorder="1" applyProtection="1">
      <alignment vertical="center"/>
      <protection locked="0"/>
    </xf>
    <xf numFmtId="38" fontId="0" fillId="2" borderId="12" xfId="1" applyFont="1" applyFill="1" applyBorder="1" applyProtection="1">
      <alignment vertical="center"/>
      <protection locked="0"/>
    </xf>
    <xf numFmtId="38" fontId="0" fillId="2" borderId="1" xfId="1" applyFont="1" applyFill="1" applyBorder="1" applyProtection="1">
      <alignment vertical="center"/>
      <protection locked="0"/>
    </xf>
    <xf numFmtId="38" fontId="0" fillId="2" borderId="1" xfId="1" applyFont="1" applyFill="1" applyBorder="1" applyAlignment="1" applyProtection="1">
      <alignment horizontal="right" vertical="center"/>
      <protection locked="0"/>
    </xf>
    <xf numFmtId="38" fontId="0" fillId="4" borderId="11" xfId="1" applyFont="1" applyFill="1" applyBorder="1" applyProtection="1">
      <alignment vertical="center"/>
      <protection locked="0"/>
    </xf>
    <xf numFmtId="38" fontId="0" fillId="4" borderId="12" xfId="1" applyFont="1" applyFill="1" applyBorder="1" applyProtection="1">
      <alignment vertical="center"/>
      <protection locked="0"/>
    </xf>
    <xf numFmtId="38" fontId="0" fillId="4" borderId="1" xfId="1" applyFont="1" applyFill="1" applyBorder="1" applyProtection="1">
      <alignment vertical="center"/>
      <protection locked="0"/>
    </xf>
    <xf numFmtId="38" fontId="0" fillId="4" borderId="1" xfId="1" applyFont="1" applyFill="1" applyBorder="1" applyAlignment="1" applyProtection="1">
      <alignment horizontal="right" vertical="center"/>
      <protection locked="0"/>
    </xf>
    <xf numFmtId="38" fontId="0" fillId="0" borderId="3" xfId="1" applyFont="1" applyBorder="1" applyProtection="1">
      <alignment vertical="center"/>
      <protection locked="0"/>
    </xf>
    <xf numFmtId="38" fontId="0" fillId="0" borderId="6" xfId="1" applyFont="1" applyBorder="1" applyProtection="1">
      <alignment vertical="center"/>
      <protection locked="0"/>
    </xf>
    <xf numFmtId="38" fontId="0" fillId="0" borderId="11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9" xfId="1" applyFont="1" applyBorder="1" applyProtection="1">
      <alignment vertical="center"/>
      <protection locked="0"/>
    </xf>
    <xf numFmtId="38" fontId="0" fillId="0" borderId="2" xfId="1" applyFont="1" applyBorder="1" applyProtection="1">
      <alignment vertical="center"/>
      <protection locked="0"/>
    </xf>
    <xf numFmtId="38" fontId="0" fillId="0" borderId="2" xfId="1" applyFont="1" applyBorder="1" applyAlignment="1" applyProtection="1">
      <alignment horizontal="right" vertical="center"/>
      <protection locked="0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0" xfId="1" applyFont="1" applyBorder="1" applyAlignment="1" applyProtection="1">
      <alignment horizontal="center" vertical="center"/>
      <protection locked="0"/>
    </xf>
    <xf numFmtId="38" fontId="0" fillId="0" borderId="0" xfId="1" applyFont="1" applyBorder="1" applyAlignment="1" applyProtection="1">
      <alignment horizontal="right" vertical="center"/>
      <protection locked="0"/>
    </xf>
    <xf numFmtId="38" fontId="3" fillId="0" borderId="14" xfId="1" applyFont="1" applyBorder="1" applyProtection="1">
      <alignment vertical="center"/>
      <protection locked="0"/>
    </xf>
    <xf numFmtId="38" fontId="3" fillId="0" borderId="15" xfId="1" applyFont="1" applyBorder="1" applyProtection="1">
      <alignment vertical="center"/>
      <protection locked="0"/>
    </xf>
    <xf numFmtId="38" fontId="0" fillId="0" borderId="8" xfId="1" applyFont="1" applyBorder="1" applyProtection="1">
      <alignment vertical="center"/>
      <protection locked="0"/>
    </xf>
    <xf numFmtId="38" fontId="0" fillId="0" borderId="15" xfId="1" applyFont="1" applyFill="1" applyBorder="1" applyProtection="1">
      <alignment vertical="center"/>
      <protection locked="0"/>
    </xf>
    <xf numFmtId="0" fontId="0" fillId="3" borderId="3" xfId="0" applyFill="1" applyBorder="1" applyProtection="1">
      <alignment vertical="center"/>
      <protection locked="0"/>
    </xf>
    <xf numFmtId="0" fontId="0" fillId="3" borderId="4" xfId="0" applyFill="1" applyBorder="1" applyProtection="1">
      <alignment vertical="center"/>
      <protection locked="0"/>
    </xf>
    <xf numFmtId="38" fontId="0" fillId="3" borderId="14" xfId="1" applyFont="1" applyFill="1" applyBorder="1" applyProtection="1">
      <alignment vertical="center"/>
      <protection locked="0"/>
    </xf>
    <xf numFmtId="38" fontId="0" fillId="3" borderId="5" xfId="1" applyFont="1" applyFill="1" applyBorder="1">
      <alignment vertical="center"/>
    </xf>
    <xf numFmtId="0" fontId="0" fillId="2" borderId="6" xfId="0" applyFill="1" applyBorder="1" applyProtection="1">
      <alignment vertical="center"/>
      <protection locked="0"/>
    </xf>
    <xf numFmtId="0" fontId="0" fillId="2" borderId="0" xfId="0" applyFill="1" applyBorder="1" applyProtection="1">
      <alignment vertical="center"/>
      <protection locked="0"/>
    </xf>
    <xf numFmtId="38" fontId="0" fillId="2" borderId="15" xfId="1" applyFont="1" applyFill="1" applyBorder="1" applyProtection="1">
      <alignment vertical="center"/>
      <protection locked="0"/>
    </xf>
    <xf numFmtId="38" fontId="0" fillId="2" borderId="7" xfId="1" applyFont="1" applyFill="1" applyBorder="1">
      <alignment vertical="center"/>
    </xf>
    <xf numFmtId="0" fontId="0" fillId="4" borderId="6" xfId="0" applyFill="1" applyBorder="1" applyProtection="1">
      <alignment vertical="center"/>
      <protection locked="0"/>
    </xf>
    <xf numFmtId="0" fontId="0" fillId="4" borderId="0" xfId="0" applyFill="1" applyBorder="1" applyProtection="1">
      <alignment vertical="center"/>
      <protection locked="0"/>
    </xf>
    <xf numFmtId="38" fontId="0" fillId="4" borderId="15" xfId="1" applyFont="1" applyFill="1" applyBorder="1" applyProtection="1">
      <alignment vertical="center"/>
      <protection locked="0"/>
    </xf>
    <xf numFmtId="38" fontId="0" fillId="4" borderId="7" xfId="1" applyFont="1" applyFill="1" applyBorder="1">
      <alignment vertical="center"/>
    </xf>
    <xf numFmtId="38" fontId="0" fillId="0" borderId="6" xfId="1" applyFont="1" applyFill="1" applyBorder="1" applyProtection="1">
      <alignment vertical="center"/>
      <protection locked="0"/>
    </xf>
    <xf numFmtId="38" fontId="0" fillId="0" borderId="0" xfId="1" applyFont="1" applyFill="1" applyBorder="1" applyProtection="1">
      <alignment vertical="center"/>
      <protection locked="0"/>
    </xf>
    <xf numFmtId="38" fontId="0" fillId="0" borderId="15" xfId="1" applyFont="1" applyFill="1" applyBorder="1" applyAlignment="1" applyProtection="1">
      <alignment horizontal="right" vertical="center"/>
      <protection locked="0"/>
    </xf>
    <xf numFmtId="38" fontId="0" fillId="0" borderId="7" xfId="1" applyFont="1" applyFill="1" applyBorder="1">
      <alignment vertical="center"/>
    </xf>
    <xf numFmtId="38" fontId="0" fillId="0" borderId="0" xfId="1" applyFont="1" applyFill="1">
      <alignment vertical="center"/>
    </xf>
    <xf numFmtId="38" fontId="0" fillId="2" borderId="3" xfId="1" applyFont="1" applyFill="1" applyBorder="1" applyProtection="1">
      <alignment vertical="center"/>
      <protection locked="0"/>
    </xf>
    <xf numFmtId="38" fontId="0" fillId="2" borderId="4" xfId="1" applyFont="1" applyFill="1" applyBorder="1" applyProtection="1">
      <alignment vertical="center"/>
      <protection locked="0"/>
    </xf>
    <xf numFmtId="38" fontId="0" fillId="2" borderId="14" xfId="1" applyFont="1" applyFill="1" applyBorder="1" applyProtection="1">
      <alignment vertical="center"/>
      <protection locked="0"/>
    </xf>
    <xf numFmtId="38" fontId="0" fillId="2" borderId="14" xfId="1" applyFont="1" applyFill="1" applyBorder="1" applyAlignment="1" applyProtection="1">
      <alignment horizontal="right" vertical="center"/>
      <protection locked="0"/>
    </xf>
    <xf numFmtId="38" fontId="0" fillId="2" borderId="5" xfId="1" applyFont="1" applyFill="1" applyBorder="1">
      <alignment vertical="center"/>
    </xf>
    <xf numFmtId="38" fontId="0" fillId="4" borderId="6" xfId="1" applyFont="1" applyFill="1" applyBorder="1" applyProtection="1">
      <alignment vertical="center"/>
      <protection locked="0"/>
    </xf>
    <xf numFmtId="38" fontId="0" fillId="4" borderId="0" xfId="1" applyFont="1" applyFill="1" applyBorder="1" applyProtection="1">
      <alignment vertical="center"/>
      <protection locked="0"/>
    </xf>
    <xf numFmtId="38" fontId="0" fillId="4" borderId="15" xfId="1" applyFont="1" applyFill="1" applyBorder="1" applyAlignment="1" applyProtection="1">
      <alignment horizontal="right" vertical="center"/>
      <protection locked="0"/>
    </xf>
    <xf numFmtId="38" fontId="0" fillId="2" borderId="6" xfId="1" applyFont="1" applyFill="1" applyBorder="1" applyProtection="1">
      <alignment vertical="center"/>
      <protection locked="0"/>
    </xf>
    <xf numFmtId="38" fontId="0" fillId="2" borderId="0" xfId="1" applyFont="1" applyFill="1" applyBorder="1" applyProtection="1">
      <alignment vertical="center"/>
      <protection locked="0"/>
    </xf>
    <xf numFmtId="38" fontId="0" fillId="2" borderId="15" xfId="1" applyFont="1" applyFill="1" applyBorder="1" applyAlignment="1" applyProtection="1">
      <alignment horizontal="right" vertical="center"/>
      <protection locked="0"/>
    </xf>
    <xf numFmtId="38" fontId="0" fillId="3" borderId="3" xfId="1" applyFont="1" applyFill="1" applyBorder="1" applyProtection="1">
      <alignment vertical="center"/>
      <protection locked="0"/>
    </xf>
    <xf numFmtId="38" fontId="0" fillId="3" borderId="4" xfId="1" applyFont="1" applyFill="1" applyBorder="1" applyProtection="1">
      <alignment vertical="center"/>
      <protection locked="0"/>
    </xf>
    <xf numFmtId="38" fontId="0" fillId="3" borderId="14" xfId="1" applyFont="1" applyFill="1" applyBorder="1" applyAlignment="1" applyProtection="1">
      <alignment horizontal="right" vertical="center"/>
      <protection locked="0"/>
    </xf>
    <xf numFmtId="38" fontId="3" fillId="0" borderId="2" xfId="1" applyFont="1" applyBorder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9" xfId="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top" textRotation="255"/>
    </xf>
    <xf numFmtId="0" fontId="0" fillId="0" borderId="15" xfId="0" applyBorder="1" applyAlignment="1">
      <alignment horizontal="center" vertical="top" textRotation="255"/>
    </xf>
    <xf numFmtId="0" fontId="0" fillId="0" borderId="2" xfId="0" applyBorder="1" applyAlignment="1">
      <alignment horizontal="center" vertical="top" textRotation="255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top" textRotation="255"/>
    </xf>
    <xf numFmtId="0" fontId="0" fillId="0" borderId="6" xfId="0" applyBorder="1" applyAlignment="1">
      <alignment horizontal="center" vertical="top" textRotation="255"/>
    </xf>
    <xf numFmtId="0" fontId="0" fillId="0" borderId="8" xfId="0" applyBorder="1" applyAlignment="1">
      <alignment horizontal="center" vertical="top" textRotation="255"/>
    </xf>
    <xf numFmtId="38" fontId="0" fillId="0" borderId="11" xfId="1" applyFont="1" applyBorder="1" applyAlignment="1" applyProtection="1">
      <alignment horizontal="center" vertical="center"/>
      <protection locked="0"/>
    </xf>
    <xf numFmtId="38" fontId="0" fillId="0" borderId="12" xfId="1" applyFont="1" applyBorder="1" applyAlignment="1" applyProtection="1">
      <alignment horizontal="center" vertical="center"/>
      <protection locked="0"/>
    </xf>
    <xf numFmtId="38" fontId="0" fillId="0" borderId="13" xfId="1" applyFont="1" applyBorder="1" applyAlignment="1" applyProtection="1">
      <alignment horizontal="center" vertical="center"/>
      <protection locked="0"/>
    </xf>
    <xf numFmtId="38" fontId="0" fillId="0" borderId="14" xfId="1" applyFont="1" applyBorder="1" applyAlignment="1">
      <alignment horizontal="center" vertical="top" textRotation="255"/>
    </xf>
    <xf numFmtId="38" fontId="0" fillId="0" borderId="15" xfId="1" applyFont="1" applyBorder="1" applyAlignment="1">
      <alignment horizontal="center" vertical="top" textRotation="255"/>
    </xf>
    <xf numFmtId="38" fontId="0" fillId="0" borderId="2" xfId="1" applyFont="1" applyBorder="1" applyAlignment="1">
      <alignment horizontal="center" vertical="top" textRotation="255"/>
    </xf>
    <xf numFmtId="38" fontId="0" fillId="0" borderId="3" xfId="1" applyFont="1" applyBorder="1" applyAlignment="1">
      <alignment horizontal="center" vertical="top" textRotation="255"/>
    </xf>
    <xf numFmtId="38" fontId="0" fillId="0" borderId="6" xfId="1" applyFont="1" applyBorder="1" applyAlignment="1">
      <alignment horizontal="center" vertical="top" textRotation="255"/>
    </xf>
    <xf numFmtId="38" fontId="0" fillId="0" borderId="8" xfId="1" applyFont="1" applyBorder="1" applyAlignment="1">
      <alignment horizontal="center" vertical="top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zoomScaleNormal="100" workbookViewId="0">
      <selection activeCell="K5" sqref="K5"/>
    </sheetView>
  </sheetViews>
  <sheetFormatPr defaultRowHeight="30" customHeight="1" x14ac:dyDescent="0.15"/>
  <cols>
    <col min="1" max="2" width="4.625" style="3" customWidth="1"/>
    <col min="3" max="3" width="25.625" style="3" customWidth="1"/>
    <col min="4" max="4" width="9" style="3" customWidth="1"/>
    <col min="5" max="6" width="15.625" style="3" customWidth="1"/>
    <col min="7" max="7" width="15.625" style="5" customWidth="1"/>
    <col min="8" max="8" width="12.25" style="1" customWidth="1"/>
    <col min="9" max="16384" width="9" style="3"/>
  </cols>
  <sheetData>
    <row r="1" spans="1:8" ht="30" customHeight="1" x14ac:dyDescent="0.15">
      <c r="A1" s="97" t="s">
        <v>114</v>
      </c>
      <c r="B1" s="98"/>
      <c r="C1" s="98"/>
      <c r="D1" s="98"/>
      <c r="E1" s="98"/>
      <c r="F1" s="98"/>
      <c r="G1" s="98"/>
      <c r="H1" s="98"/>
    </row>
    <row r="2" spans="1:8" ht="17.25" customHeight="1" x14ac:dyDescent="0.15">
      <c r="A2" s="99" t="s">
        <v>115</v>
      </c>
      <c r="B2" s="99"/>
      <c r="C2" s="99"/>
      <c r="D2" s="99"/>
      <c r="E2" s="99"/>
      <c r="F2" s="99"/>
      <c r="G2" s="99"/>
      <c r="H2" s="99"/>
    </row>
    <row r="3" spans="1:8" ht="30" customHeight="1" x14ac:dyDescent="0.15">
      <c r="A3" s="3" t="s">
        <v>116</v>
      </c>
      <c r="C3" s="4"/>
      <c r="D3" s="4"/>
      <c r="E3" s="1"/>
      <c r="F3" s="1"/>
      <c r="G3" s="100" t="s">
        <v>117</v>
      </c>
      <c r="H3" s="100"/>
    </row>
    <row r="4" spans="1:8" ht="30" customHeight="1" x14ac:dyDescent="0.15">
      <c r="A4" s="104" t="s">
        <v>108</v>
      </c>
      <c r="B4" s="106"/>
      <c r="C4" s="106"/>
      <c r="D4" s="105"/>
      <c r="E4" s="27" t="s">
        <v>103</v>
      </c>
      <c r="F4" s="27" t="s">
        <v>104</v>
      </c>
      <c r="G4" s="27" t="s">
        <v>105</v>
      </c>
      <c r="H4" s="18"/>
    </row>
    <row r="5" spans="1:8" ht="30" customHeight="1" x14ac:dyDescent="0.15">
      <c r="A5" s="101" t="s">
        <v>107</v>
      </c>
      <c r="B5" s="101" t="s">
        <v>123</v>
      </c>
      <c r="C5" s="10" t="s">
        <v>0</v>
      </c>
      <c r="D5" s="10"/>
      <c r="E5" s="61">
        <f>SUM(本部!E5,びおとーぷ!E5,居宅1!E5,ほしの郷!E5,特養2!E5)</f>
        <v>345599000</v>
      </c>
      <c r="F5" s="29">
        <f>SUM(F6,F7,F10,F11,F12)</f>
        <v>0</v>
      </c>
      <c r="G5" s="30">
        <f>E5-F5</f>
        <v>345599000</v>
      </c>
      <c r="H5" s="11"/>
    </row>
    <row r="6" spans="1:8" ht="30" customHeight="1" x14ac:dyDescent="0.15">
      <c r="A6" s="102"/>
      <c r="B6" s="102"/>
      <c r="C6" s="6" t="s">
        <v>1</v>
      </c>
      <c r="D6" s="6"/>
      <c r="E6" s="62">
        <f>SUM(本部!E6,びおとーぷ!E6,居宅1!E6,ほしの郷!E6,特養2!E6)</f>
        <v>262946000</v>
      </c>
      <c r="F6" s="32"/>
      <c r="G6" s="33">
        <f t="shared" ref="G6:G21" si="0">E6-F6</f>
        <v>262946000</v>
      </c>
      <c r="H6" s="12"/>
    </row>
    <row r="7" spans="1:8" ht="30" customHeight="1" x14ac:dyDescent="0.15">
      <c r="A7" s="102"/>
      <c r="B7" s="102"/>
      <c r="C7" s="6" t="s">
        <v>2</v>
      </c>
      <c r="D7" s="6"/>
      <c r="E7" s="62">
        <f>SUM(本部!E7,びおとーぷ!E7,居宅1!E7,ほしの郷!E7,特養2!E7)</f>
        <v>82653000</v>
      </c>
      <c r="F7" s="32">
        <f>SUM(F8,F9)</f>
        <v>0</v>
      </c>
      <c r="G7" s="33">
        <f t="shared" si="0"/>
        <v>82653000</v>
      </c>
      <c r="H7" s="12"/>
    </row>
    <row r="8" spans="1:8" ht="30" customHeight="1" x14ac:dyDescent="0.15">
      <c r="A8" s="102"/>
      <c r="B8" s="102"/>
      <c r="C8" s="6" t="s">
        <v>3</v>
      </c>
      <c r="D8" s="6"/>
      <c r="E8" s="62">
        <f>SUM(本部!E8,びおとーぷ!E8,居宅1!E8,ほしの郷!E8,特養2!E8)</f>
        <v>52887000</v>
      </c>
      <c r="F8" s="32"/>
      <c r="G8" s="33">
        <f t="shared" si="0"/>
        <v>52887000</v>
      </c>
      <c r="H8" s="12"/>
    </row>
    <row r="9" spans="1:8" ht="30" customHeight="1" x14ac:dyDescent="0.15">
      <c r="A9" s="102"/>
      <c r="B9" s="102"/>
      <c r="C9" s="6" t="s">
        <v>4</v>
      </c>
      <c r="D9" s="6"/>
      <c r="E9" s="62">
        <f>SUM(本部!E9,びおとーぷ!E9,居宅1!E9,ほしの郷!E9,特養2!E9)</f>
        <v>29766000</v>
      </c>
      <c r="F9" s="32"/>
      <c r="G9" s="33">
        <f t="shared" si="0"/>
        <v>29766000</v>
      </c>
      <c r="H9" s="12"/>
    </row>
    <row r="10" spans="1:8" ht="30" customHeight="1" x14ac:dyDescent="0.15">
      <c r="A10" s="102"/>
      <c r="B10" s="102"/>
      <c r="C10" s="6" t="s">
        <v>5</v>
      </c>
      <c r="D10" s="6"/>
      <c r="E10" s="62">
        <f>SUM(本部!E10,びおとーぷ!E10,居宅1!E10,ほしの郷!E10,特養2!E10)</f>
        <v>0</v>
      </c>
      <c r="F10" s="32">
        <v>0</v>
      </c>
      <c r="G10" s="33">
        <f t="shared" si="0"/>
        <v>0</v>
      </c>
      <c r="H10" s="12"/>
    </row>
    <row r="11" spans="1:8" ht="30" customHeight="1" x14ac:dyDescent="0.15">
      <c r="A11" s="102"/>
      <c r="B11" s="102"/>
      <c r="C11" s="6" t="s">
        <v>6</v>
      </c>
      <c r="D11" s="6"/>
      <c r="E11" s="62">
        <f>SUM(本部!E11,びおとーぷ!E11,居宅1!E11,ほしの郷!E11,特養2!E11)</f>
        <v>0</v>
      </c>
      <c r="F11" s="32">
        <v>0</v>
      </c>
      <c r="G11" s="33">
        <f t="shared" si="0"/>
        <v>0</v>
      </c>
      <c r="H11" s="12"/>
    </row>
    <row r="12" spans="1:8" ht="30" customHeight="1" x14ac:dyDescent="0.15">
      <c r="A12" s="102"/>
      <c r="B12" s="102"/>
      <c r="C12" s="6" t="s">
        <v>7</v>
      </c>
      <c r="D12" s="6"/>
      <c r="E12" s="62">
        <f>SUM(本部!E12,びおとーぷ!E12,居宅1!E12,ほしの郷!E12,特養2!E12)</f>
        <v>0</v>
      </c>
      <c r="F12" s="32">
        <v>0</v>
      </c>
      <c r="G12" s="33">
        <f t="shared" si="0"/>
        <v>0</v>
      </c>
      <c r="H12" s="12"/>
    </row>
    <row r="13" spans="1:8" ht="30" customHeight="1" x14ac:dyDescent="0.15">
      <c r="A13" s="102"/>
      <c r="B13" s="102"/>
      <c r="C13" s="6" t="s">
        <v>8</v>
      </c>
      <c r="D13" s="6"/>
      <c r="E13" s="62">
        <f>SUM(本部!E13,びおとーぷ!E13,居宅1!E13,ほしの郷!E13,特養2!E13)</f>
        <v>63000000</v>
      </c>
      <c r="F13" s="32">
        <f>SUM(F14)</f>
        <v>0</v>
      </c>
      <c r="G13" s="33">
        <f t="shared" si="0"/>
        <v>63000000</v>
      </c>
      <c r="H13" s="12"/>
    </row>
    <row r="14" spans="1:8" ht="30" customHeight="1" x14ac:dyDescent="0.15">
      <c r="A14" s="102"/>
      <c r="B14" s="102"/>
      <c r="C14" s="6" t="s">
        <v>9</v>
      </c>
      <c r="D14" s="6"/>
      <c r="E14" s="62">
        <f>SUM(本部!E14,びおとーぷ!E14,居宅1!E14,ほしの郷!E14,特養2!E14)</f>
        <v>63000000</v>
      </c>
      <c r="F14" s="32"/>
      <c r="G14" s="33">
        <f t="shared" si="0"/>
        <v>63000000</v>
      </c>
      <c r="H14" s="12"/>
    </row>
    <row r="15" spans="1:8" ht="30" customHeight="1" x14ac:dyDescent="0.15">
      <c r="A15" s="102"/>
      <c r="B15" s="102"/>
      <c r="C15" s="6" t="s">
        <v>10</v>
      </c>
      <c r="D15" s="6"/>
      <c r="E15" s="62">
        <f>SUM(本部!E15,びおとーぷ!E15,居宅1!E15,ほしの郷!E15,特養2!E15)</f>
        <v>480000</v>
      </c>
      <c r="F15" s="32">
        <f>SUM(F16)</f>
        <v>0</v>
      </c>
      <c r="G15" s="33">
        <f t="shared" si="0"/>
        <v>480000</v>
      </c>
      <c r="H15" s="12"/>
    </row>
    <row r="16" spans="1:8" ht="30" customHeight="1" x14ac:dyDescent="0.15">
      <c r="A16" s="102"/>
      <c r="B16" s="102"/>
      <c r="C16" s="6" t="s">
        <v>7</v>
      </c>
      <c r="D16" s="6"/>
      <c r="E16" s="62">
        <f>SUM(本部!E16,びおとーぷ!E16,居宅1!E16,ほしの郷!E16,特養2!E16)</f>
        <v>480000</v>
      </c>
      <c r="F16" s="32"/>
      <c r="G16" s="33">
        <f t="shared" si="0"/>
        <v>480000</v>
      </c>
      <c r="H16" s="12"/>
    </row>
    <row r="17" spans="1:8" ht="30" customHeight="1" x14ac:dyDescent="0.15">
      <c r="A17" s="102"/>
      <c r="B17" s="102"/>
      <c r="C17" s="6" t="s">
        <v>11</v>
      </c>
      <c r="D17" s="6"/>
      <c r="E17" s="62">
        <f>SUM(本部!E17,びおとーぷ!E17,居宅1!E17,ほしの郷!E17,特養2!E17)</f>
        <v>418206</v>
      </c>
      <c r="F17" s="32">
        <v>0</v>
      </c>
      <c r="G17" s="33">
        <f t="shared" si="0"/>
        <v>418206</v>
      </c>
      <c r="H17" s="12"/>
    </row>
    <row r="18" spans="1:8" ht="30" customHeight="1" x14ac:dyDescent="0.15">
      <c r="A18" s="102"/>
      <c r="B18" s="102"/>
      <c r="C18" s="6" t="s">
        <v>113</v>
      </c>
      <c r="D18" s="6"/>
      <c r="E18" s="62">
        <f>SUM(本部!E18,びおとーぷ!E18,居宅1!E18,ほしの郷!E18,特養2!E18)</f>
        <v>0</v>
      </c>
      <c r="F18" s="32"/>
      <c r="G18" s="33"/>
      <c r="H18" s="12"/>
    </row>
    <row r="19" spans="1:8" ht="30" customHeight="1" x14ac:dyDescent="0.15">
      <c r="A19" s="102"/>
      <c r="B19" s="102"/>
      <c r="C19" s="6" t="s">
        <v>12</v>
      </c>
      <c r="D19" s="6"/>
      <c r="E19" s="62">
        <f>SUM(本部!E19,びおとーぷ!E19,居宅1!E19,ほしの郷!E19,特養2!E19)</f>
        <v>3400</v>
      </c>
      <c r="F19" s="32">
        <v>0</v>
      </c>
      <c r="G19" s="33">
        <f t="shared" si="0"/>
        <v>3400</v>
      </c>
      <c r="H19" s="12"/>
    </row>
    <row r="20" spans="1:8" ht="30" customHeight="1" x14ac:dyDescent="0.15">
      <c r="A20" s="102"/>
      <c r="B20" s="102"/>
      <c r="C20" s="6" t="s">
        <v>13</v>
      </c>
      <c r="D20" s="6"/>
      <c r="E20" s="62">
        <f>SUM(本部!E20,びおとーぷ!E20,居宅1!E20,ほしの郷!E20,特養2!E20)</f>
        <v>480000</v>
      </c>
      <c r="F20" s="32">
        <f>SUM(F21)</f>
        <v>0</v>
      </c>
      <c r="G20" s="33">
        <f t="shared" si="0"/>
        <v>480000</v>
      </c>
      <c r="H20" s="12"/>
    </row>
    <row r="21" spans="1:8" ht="30" customHeight="1" x14ac:dyDescent="0.15">
      <c r="A21" s="102"/>
      <c r="B21" s="102"/>
      <c r="C21" s="6" t="s">
        <v>14</v>
      </c>
      <c r="D21" s="6"/>
      <c r="E21" s="96">
        <f>SUM(本部!E21,びおとーぷ!E21,居宅1!E21,ほしの郷!E21,特養2!E21)</f>
        <v>480000</v>
      </c>
      <c r="F21" s="32"/>
      <c r="G21" s="33">
        <f t="shared" si="0"/>
        <v>480000</v>
      </c>
      <c r="H21" s="12"/>
    </row>
    <row r="22" spans="1:8" ht="30" customHeight="1" x14ac:dyDescent="0.15">
      <c r="A22" s="102"/>
      <c r="B22" s="103"/>
      <c r="C22" s="104" t="s">
        <v>106</v>
      </c>
      <c r="D22" s="105"/>
      <c r="E22" s="34">
        <f>SUM(E5,,E13,E15,E17,E18,E19,E20)</f>
        <v>409980606</v>
      </c>
      <c r="F22" s="34">
        <f>SUM(F5,,F13,F15,F17,F19,F20)</f>
        <v>0</v>
      </c>
      <c r="G22" s="35">
        <f>E22-F22</f>
        <v>409980606</v>
      </c>
      <c r="H22" s="18"/>
    </row>
    <row r="23" spans="1:8" ht="30" customHeight="1" x14ac:dyDescent="0.15">
      <c r="A23" s="102"/>
      <c r="B23" s="101" t="s">
        <v>123</v>
      </c>
      <c r="C23" s="65" t="s">
        <v>15</v>
      </c>
      <c r="D23" s="66"/>
      <c r="E23" s="67">
        <f>SUM(本部!E23,びおとーぷ!E23,居宅1!E23,ほしの郷!E23,特養2!E23)</f>
        <v>242830000</v>
      </c>
      <c r="F23" s="67">
        <f>SUM(F24:F31)</f>
        <v>0</v>
      </c>
      <c r="G23" s="95">
        <f t="shared" ref="G23:G85" si="1">E23-F23</f>
        <v>242830000</v>
      </c>
      <c r="H23" s="68"/>
    </row>
    <row r="24" spans="1:8" ht="30" customHeight="1" x14ac:dyDescent="0.15">
      <c r="A24" s="102"/>
      <c r="B24" s="102"/>
      <c r="C24" s="24" t="s">
        <v>16</v>
      </c>
      <c r="D24" s="6"/>
      <c r="E24" s="64">
        <f>SUM(本部!E25,びおとーぷ!E24,居宅1!E24,ほしの郷!E24,特養2!E24)</f>
        <v>700000</v>
      </c>
      <c r="F24" s="32"/>
      <c r="G24" s="33">
        <f t="shared" si="1"/>
        <v>700000</v>
      </c>
      <c r="H24" s="12"/>
    </row>
    <row r="25" spans="1:8" ht="30" customHeight="1" x14ac:dyDescent="0.15">
      <c r="A25" s="102"/>
      <c r="B25" s="102"/>
      <c r="C25" s="24" t="s">
        <v>17</v>
      </c>
      <c r="D25" s="6"/>
      <c r="E25" s="64">
        <f>SUM(本部!E26,びおとーぷ!E25,居宅1!E25,ほしの郷!E25,特養2!E25)</f>
        <v>191030000</v>
      </c>
      <c r="F25" s="32"/>
      <c r="G25" s="33">
        <f t="shared" si="1"/>
        <v>191030000</v>
      </c>
      <c r="H25" s="12"/>
    </row>
    <row r="26" spans="1:8" ht="30" customHeight="1" x14ac:dyDescent="0.15">
      <c r="A26" s="102"/>
      <c r="B26" s="102"/>
      <c r="C26" s="24" t="s">
        <v>18</v>
      </c>
      <c r="D26" s="6"/>
      <c r="E26" s="64">
        <f>SUM(本部!E27,びおとーぷ!E26,居宅1!E26,ほしの郷!E26,特養2!E26)</f>
        <v>14470000</v>
      </c>
      <c r="F26" s="32"/>
      <c r="G26" s="33">
        <f t="shared" si="1"/>
        <v>14470000</v>
      </c>
      <c r="H26" s="12"/>
    </row>
    <row r="27" spans="1:8" ht="30" customHeight="1" x14ac:dyDescent="0.15">
      <c r="A27" s="102"/>
      <c r="B27" s="102"/>
      <c r="C27" s="24" t="s">
        <v>19</v>
      </c>
      <c r="D27" s="6"/>
      <c r="E27" s="64">
        <f>SUM(本部!E28,びおとーぷ!E27,居宅1!E27,ほしの郷!E27,特養2!E27)</f>
        <v>5200000</v>
      </c>
      <c r="F27" s="32"/>
      <c r="G27" s="33">
        <f t="shared" si="1"/>
        <v>5200000</v>
      </c>
      <c r="H27" s="12"/>
    </row>
    <row r="28" spans="1:8" ht="30" customHeight="1" x14ac:dyDescent="0.15">
      <c r="A28" s="102"/>
      <c r="B28" s="102"/>
      <c r="C28" s="24" t="s">
        <v>20</v>
      </c>
      <c r="D28" s="6"/>
      <c r="E28" s="64">
        <f>SUM(本部!E29,びおとーぷ!E28,居宅1!E28,ほしの郷!E28,特養2!E28)</f>
        <v>0</v>
      </c>
      <c r="F28" s="32"/>
      <c r="G28" s="33">
        <f t="shared" si="1"/>
        <v>0</v>
      </c>
      <c r="H28" s="12"/>
    </row>
    <row r="29" spans="1:8" ht="30" customHeight="1" x14ac:dyDescent="0.15">
      <c r="A29" s="102"/>
      <c r="B29" s="102"/>
      <c r="C29" s="24" t="s">
        <v>21</v>
      </c>
      <c r="D29" s="6"/>
      <c r="E29" s="64">
        <f>SUM(本部!E30,びおとーぷ!E29,居宅1!E29,ほしの郷!E29,特養2!E29)</f>
        <v>3160000</v>
      </c>
      <c r="F29" s="32"/>
      <c r="G29" s="33">
        <f t="shared" si="1"/>
        <v>3160000</v>
      </c>
      <c r="H29" s="12"/>
    </row>
    <row r="30" spans="1:8" ht="30" customHeight="1" x14ac:dyDescent="0.15">
      <c r="A30" s="102"/>
      <c r="B30" s="102"/>
      <c r="C30" s="24" t="s">
        <v>22</v>
      </c>
      <c r="D30" s="6"/>
      <c r="E30" s="64">
        <f>SUM(本部!E31,びおとーぷ!E30,居宅1!E30,ほしの郷!E30,特養2!E30)</f>
        <v>3160000</v>
      </c>
      <c r="F30" s="32"/>
      <c r="G30" s="33">
        <f t="shared" si="1"/>
        <v>3160000</v>
      </c>
      <c r="H30" s="12"/>
    </row>
    <row r="31" spans="1:8" ht="30" customHeight="1" x14ac:dyDescent="0.15">
      <c r="A31" s="102"/>
      <c r="B31" s="102"/>
      <c r="C31" s="24" t="s">
        <v>23</v>
      </c>
      <c r="D31" s="6"/>
      <c r="E31" s="64">
        <f>SUM(本部!E32,びおとーぷ!E31,居宅1!E31,ほしの郷!E31,特養2!E31)</f>
        <v>25110000</v>
      </c>
      <c r="F31" s="32"/>
      <c r="G31" s="33">
        <f t="shared" si="1"/>
        <v>25110000</v>
      </c>
      <c r="H31" s="12"/>
    </row>
    <row r="32" spans="1:8" ht="30" customHeight="1" x14ac:dyDescent="0.15">
      <c r="A32" s="102"/>
      <c r="B32" s="102"/>
      <c r="C32" s="69" t="s">
        <v>24</v>
      </c>
      <c r="D32" s="70"/>
      <c r="E32" s="71">
        <f>SUM(本部!E32,びおとーぷ!E32,居宅1!E32,ほしの郷!E32,特養2!E32)</f>
        <v>69015000</v>
      </c>
      <c r="F32" s="71">
        <f>SUM(F33:F55)</f>
        <v>0</v>
      </c>
      <c r="G32" s="92">
        <f t="shared" si="1"/>
        <v>69015000</v>
      </c>
      <c r="H32" s="72"/>
    </row>
    <row r="33" spans="1:8" ht="30" customHeight="1" x14ac:dyDescent="0.15">
      <c r="A33" s="102"/>
      <c r="B33" s="102"/>
      <c r="C33" s="24" t="s">
        <v>25</v>
      </c>
      <c r="D33" s="6"/>
      <c r="E33" s="32">
        <f>SUM(本部!E34,びおとーぷ!E33,居宅1!E33,ほしの郷!E33,特養2!E33)</f>
        <v>33650000</v>
      </c>
      <c r="F33" s="32"/>
      <c r="G33" s="33">
        <f t="shared" si="1"/>
        <v>33650000</v>
      </c>
      <c r="H33" s="12"/>
    </row>
    <row r="34" spans="1:8" ht="30" customHeight="1" x14ac:dyDescent="0.15">
      <c r="A34" s="102"/>
      <c r="B34" s="102"/>
      <c r="C34" s="24" t="s">
        <v>26</v>
      </c>
      <c r="D34" s="6"/>
      <c r="E34" s="32">
        <f>SUM(本部!E35,びおとーぷ!E34,居宅1!E34,ほしの郷!E34,特養2!E34)</f>
        <v>11300000</v>
      </c>
      <c r="F34" s="32"/>
      <c r="G34" s="33">
        <f t="shared" si="1"/>
        <v>11300000</v>
      </c>
      <c r="H34" s="12"/>
    </row>
    <row r="35" spans="1:8" ht="30" customHeight="1" x14ac:dyDescent="0.15">
      <c r="A35" s="102"/>
      <c r="B35" s="102"/>
      <c r="C35" s="24" t="s">
        <v>27</v>
      </c>
      <c r="D35" s="6"/>
      <c r="E35" s="32">
        <f>SUM(本部!E36,びおとーぷ!E35,居宅1!E35,ほしの郷!E35,特養2!E35)</f>
        <v>2600000</v>
      </c>
      <c r="F35" s="32"/>
      <c r="G35" s="33">
        <f t="shared" si="1"/>
        <v>2600000</v>
      </c>
      <c r="H35" s="12"/>
    </row>
    <row r="36" spans="1:8" ht="30" customHeight="1" x14ac:dyDescent="0.15">
      <c r="A36" s="102"/>
      <c r="B36" s="102"/>
      <c r="C36" s="24" t="s">
        <v>28</v>
      </c>
      <c r="D36" s="6"/>
      <c r="E36" s="32">
        <f>SUM(本部!E37,びおとーぷ!E36,居宅1!E36,ほしの郷!E36,特養2!E36)</f>
        <v>2135000</v>
      </c>
      <c r="F36" s="32"/>
      <c r="G36" s="33">
        <f t="shared" si="1"/>
        <v>2135000</v>
      </c>
      <c r="H36" s="12"/>
    </row>
    <row r="37" spans="1:8" ht="30" customHeight="1" x14ac:dyDescent="0.15">
      <c r="A37" s="102"/>
      <c r="B37" s="102"/>
      <c r="C37" s="24" t="s">
        <v>29</v>
      </c>
      <c r="D37" s="6"/>
      <c r="E37" s="32">
        <f>SUM(本部!E38,びおとーぷ!E37,居宅1!E37,ほしの郷!E37,特養2!E37)</f>
        <v>1475000</v>
      </c>
      <c r="F37" s="32"/>
      <c r="G37" s="33">
        <f t="shared" si="1"/>
        <v>1475000</v>
      </c>
      <c r="H37" s="12"/>
    </row>
    <row r="38" spans="1:8" ht="30" customHeight="1" x14ac:dyDescent="0.15">
      <c r="A38" s="102"/>
      <c r="B38" s="102"/>
      <c r="C38" s="24" t="s">
        <v>30</v>
      </c>
      <c r="D38" s="6"/>
      <c r="E38" s="32">
        <f>SUM(本部!E39,びおとーぷ!E38,居宅1!E38,ほしの郷!E38,特養2!E38)</f>
        <v>3100000</v>
      </c>
      <c r="F38" s="32"/>
      <c r="G38" s="33">
        <f t="shared" si="1"/>
        <v>3100000</v>
      </c>
      <c r="H38" s="12"/>
    </row>
    <row r="39" spans="1:8" ht="30" customHeight="1" x14ac:dyDescent="0.15">
      <c r="A39" s="102"/>
      <c r="B39" s="102"/>
      <c r="C39" s="24" t="s">
        <v>31</v>
      </c>
      <c r="D39" s="6"/>
      <c r="E39" s="32">
        <f>SUM(本部!E40,びおとーぷ!E39,居宅1!E39,ほしの郷!E39,特養2!E39)</f>
        <v>740000</v>
      </c>
      <c r="F39" s="32"/>
      <c r="G39" s="33">
        <f t="shared" si="1"/>
        <v>740000</v>
      </c>
      <c r="H39" s="12"/>
    </row>
    <row r="40" spans="1:8" ht="30" customHeight="1" x14ac:dyDescent="0.15">
      <c r="A40" s="102"/>
      <c r="B40" s="102"/>
      <c r="C40" s="24" t="s">
        <v>32</v>
      </c>
      <c r="D40" s="6"/>
      <c r="E40" s="32">
        <f>SUM(本部!E41,びおとーぷ!E40,居宅1!E40,ほしの郷!E40,特養2!E40)</f>
        <v>300000</v>
      </c>
      <c r="F40" s="32"/>
      <c r="G40" s="33">
        <f t="shared" si="1"/>
        <v>300000</v>
      </c>
      <c r="H40" s="12"/>
    </row>
    <row r="41" spans="1:8" ht="30" customHeight="1" x14ac:dyDescent="0.15">
      <c r="A41" s="102"/>
      <c r="B41" s="102"/>
      <c r="C41" s="24" t="s">
        <v>33</v>
      </c>
      <c r="D41" s="6"/>
      <c r="E41" s="32">
        <f>SUM(本部!E42,びおとーぷ!E41,居宅1!E41,ほしの郷!E41,特養2!E41)</f>
        <v>420000</v>
      </c>
      <c r="F41" s="32"/>
      <c r="G41" s="33">
        <f t="shared" si="1"/>
        <v>420000</v>
      </c>
      <c r="H41" s="12"/>
    </row>
    <row r="42" spans="1:8" ht="30" customHeight="1" x14ac:dyDescent="0.15">
      <c r="A42" s="102"/>
      <c r="B42" s="102"/>
      <c r="C42" s="24" t="s">
        <v>34</v>
      </c>
      <c r="D42" s="6"/>
      <c r="E42" s="32">
        <f>SUM(本部!E43,びおとーぷ!E42,居宅1!E42,ほしの郷!E42,特養2!E42)</f>
        <v>0</v>
      </c>
      <c r="F42" s="32"/>
      <c r="G42" s="33">
        <f t="shared" si="1"/>
        <v>0</v>
      </c>
      <c r="H42" s="12"/>
    </row>
    <row r="43" spans="1:8" ht="30" customHeight="1" x14ac:dyDescent="0.15">
      <c r="A43" s="102"/>
      <c r="B43" s="102"/>
      <c r="C43" s="24" t="s">
        <v>35</v>
      </c>
      <c r="D43" s="6"/>
      <c r="E43" s="32">
        <f>SUM(本部!E44,びおとーぷ!E43,居宅1!E43,ほしの郷!E43,特養2!E43)</f>
        <v>0</v>
      </c>
      <c r="F43" s="32"/>
      <c r="G43" s="33">
        <f t="shared" si="1"/>
        <v>0</v>
      </c>
      <c r="H43" s="12"/>
    </row>
    <row r="44" spans="1:8" ht="30" customHeight="1" x14ac:dyDescent="0.15">
      <c r="A44" s="102"/>
      <c r="B44" s="102"/>
      <c r="C44" s="24" t="s">
        <v>36</v>
      </c>
      <c r="D44" s="6"/>
      <c r="E44" s="32">
        <f>SUM(本部!E45,びおとーぷ!E44,居宅1!E44,ほしの郷!E44,特養2!E44)</f>
        <v>8220000</v>
      </c>
      <c r="F44" s="32"/>
      <c r="G44" s="33">
        <f t="shared" si="1"/>
        <v>8220000</v>
      </c>
      <c r="H44" s="12"/>
    </row>
    <row r="45" spans="1:8" ht="30" customHeight="1" x14ac:dyDescent="0.15">
      <c r="A45" s="102"/>
      <c r="B45" s="102"/>
      <c r="C45" s="24" t="s">
        <v>37</v>
      </c>
      <c r="D45" s="6"/>
      <c r="E45" s="32">
        <f>SUM(本部!E46,びおとーぷ!E45,居宅1!E45,ほしの郷!E45,特養2!E45)</f>
        <v>1615000</v>
      </c>
      <c r="F45" s="32"/>
      <c r="G45" s="33">
        <f t="shared" si="1"/>
        <v>1615000</v>
      </c>
      <c r="H45" s="12"/>
    </row>
    <row r="46" spans="1:8" ht="30" customHeight="1" x14ac:dyDescent="0.15">
      <c r="A46" s="102"/>
      <c r="B46" s="102"/>
      <c r="C46" s="24" t="s">
        <v>38</v>
      </c>
      <c r="D46" s="6"/>
      <c r="E46" s="32">
        <f>SUM(本部!E47,びおとーぷ!E46,居宅1!E46,ほしの郷!E46,特養2!E46)</f>
        <v>560000</v>
      </c>
      <c r="F46" s="32"/>
      <c r="G46" s="33">
        <f t="shared" si="1"/>
        <v>560000</v>
      </c>
      <c r="H46" s="12"/>
    </row>
    <row r="47" spans="1:8" ht="30" customHeight="1" x14ac:dyDescent="0.15">
      <c r="A47" s="102"/>
      <c r="B47" s="102"/>
      <c r="C47" s="24" t="s">
        <v>39</v>
      </c>
      <c r="D47" s="6"/>
      <c r="E47" s="32">
        <f>SUM(本部!E48,びおとーぷ!E47,居宅1!E47,ほしの郷!E47,特養2!E47)</f>
        <v>0</v>
      </c>
      <c r="F47" s="32"/>
      <c r="G47" s="33">
        <f t="shared" si="1"/>
        <v>0</v>
      </c>
      <c r="H47" s="12"/>
    </row>
    <row r="48" spans="1:8" ht="30" customHeight="1" x14ac:dyDescent="0.15">
      <c r="A48" s="102"/>
      <c r="B48" s="102"/>
      <c r="C48" s="24" t="s">
        <v>40</v>
      </c>
      <c r="D48" s="6"/>
      <c r="E48" s="32">
        <f>SUM(本部!E49,びおとーぷ!E48,居宅1!E48,ほしの郷!E48,特養2!E48)</f>
        <v>1770000</v>
      </c>
      <c r="F48" s="32"/>
      <c r="G48" s="33">
        <f t="shared" si="1"/>
        <v>1770000</v>
      </c>
      <c r="H48" s="12"/>
    </row>
    <row r="49" spans="1:8" ht="30" customHeight="1" x14ac:dyDescent="0.15">
      <c r="A49" s="102"/>
      <c r="B49" s="102"/>
      <c r="C49" s="24" t="s">
        <v>41</v>
      </c>
      <c r="D49" s="6"/>
      <c r="E49" s="32">
        <f>SUM(本部!E50,びおとーぷ!E49,居宅1!E49,ほしの郷!E49,特養2!E49)</f>
        <v>0</v>
      </c>
      <c r="F49" s="32"/>
      <c r="G49" s="33">
        <f t="shared" si="1"/>
        <v>0</v>
      </c>
      <c r="H49" s="12"/>
    </row>
    <row r="50" spans="1:8" ht="30" customHeight="1" x14ac:dyDescent="0.15">
      <c r="A50" s="102"/>
      <c r="B50" s="102"/>
      <c r="C50" s="24" t="s">
        <v>42</v>
      </c>
      <c r="D50" s="6"/>
      <c r="E50" s="32">
        <f>SUM(本部!E51,びおとーぷ!E50,居宅1!E50,ほしの郷!E50,特養2!E50)</f>
        <v>0</v>
      </c>
      <c r="F50" s="32"/>
      <c r="G50" s="33">
        <f t="shared" si="1"/>
        <v>0</v>
      </c>
      <c r="H50" s="12"/>
    </row>
    <row r="51" spans="1:8" ht="30" customHeight="1" x14ac:dyDescent="0.15">
      <c r="A51" s="102"/>
      <c r="B51" s="102"/>
      <c r="C51" s="24" t="s">
        <v>43</v>
      </c>
      <c r="D51" s="6"/>
      <c r="E51" s="32">
        <f>SUM(本部!E52,びおとーぷ!E51,居宅1!E51,ほしの郷!E51,特養2!E51)</f>
        <v>0</v>
      </c>
      <c r="F51" s="32"/>
      <c r="G51" s="33">
        <f t="shared" si="1"/>
        <v>0</v>
      </c>
      <c r="H51" s="12"/>
    </row>
    <row r="52" spans="1:8" ht="30" customHeight="1" x14ac:dyDescent="0.15">
      <c r="A52" s="102"/>
      <c r="B52" s="102"/>
      <c r="C52" s="24" t="s">
        <v>44</v>
      </c>
      <c r="D52" s="6"/>
      <c r="E52" s="32">
        <f>SUM(本部!E53,びおとーぷ!E52,居宅1!E52,ほしの郷!E52,特養2!E52)</f>
        <v>30000</v>
      </c>
      <c r="F52" s="32"/>
      <c r="G52" s="33">
        <f t="shared" si="1"/>
        <v>30000</v>
      </c>
      <c r="H52" s="12"/>
    </row>
    <row r="53" spans="1:8" ht="30" customHeight="1" x14ac:dyDescent="0.15">
      <c r="A53" s="102"/>
      <c r="B53" s="102"/>
      <c r="C53" s="24" t="s">
        <v>45</v>
      </c>
      <c r="D53" s="6"/>
      <c r="E53" s="32">
        <f>SUM(本部!E54,びおとーぷ!E53,居宅1!E53,ほしの郷!E53,特養2!E53)</f>
        <v>0</v>
      </c>
      <c r="F53" s="32"/>
      <c r="G53" s="33">
        <f t="shared" si="1"/>
        <v>0</v>
      </c>
      <c r="H53" s="12"/>
    </row>
    <row r="54" spans="1:8" ht="30" customHeight="1" x14ac:dyDescent="0.15">
      <c r="A54" s="102"/>
      <c r="B54" s="102"/>
      <c r="C54" s="24" t="s">
        <v>46</v>
      </c>
      <c r="D54" s="6"/>
      <c r="E54" s="32">
        <f>SUM(本部!E55,びおとーぷ!E54,居宅1!E54,ほしの郷!E54,特養2!E54)</f>
        <v>1100000</v>
      </c>
      <c r="F54" s="32"/>
      <c r="G54" s="33">
        <f t="shared" si="1"/>
        <v>1100000</v>
      </c>
      <c r="H54" s="12"/>
    </row>
    <row r="55" spans="1:8" ht="30" customHeight="1" x14ac:dyDescent="0.15">
      <c r="A55" s="102"/>
      <c r="B55" s="102"/>
      <c r="C55" s="24" t="s">
        <v>47</v>
      </c>
      <c r="D55" s="6"/>
      <c r="E55" s="32">
        <f>SUM(本部!E56,びおとーぷ!E55,居宅1!E55,ほしの郷!E55,特養2!E55)</f>
        <v>0</v>
      </c>
      <c r="F55" s="32"/>
      <c r="G55" s="33">
        <f t="shared" si="1"/>
        <v>0</v>
      </c>
      <c r="H55" s="12"/>
    </row>
    <row r="56" spans="1:8" ht="30" customHeight="1" x14ac:dyDescent="0.15">
      <c r="A56" s="102"/>
      <c r="B56" s="102"/>
      <c r="C56" s="73" t="s">
        <v>48</v>
      </c>
      <c r="D56" s="74"/>
      <c r="E56" s="75">
        <f>SUM(本部!E57,びおとーぷ!E56,居宅1!E56,ほしの郷!E56,特養2!E56)</f>
        <v>59687000</v>
      </c>
      <c r="F56" s="75">
        <f>SUM(F57:F79)</f>
        <v>0</v>
      </c>
      <c r="G56" s="89">
        <f t="shared" si="1"/>
        <v>59687000</v>
      </c>
      <c r="H56" s="76"/>
    </row>
    <row r="57" spans="1:8" ht="30" customHeight="1" x14ac:dyDescent="0.15">
      <c r="A57" s="102"/>
      <c r="B57" s="102"/>
      <c r="C57" s="24" t="s">
        <v>49</v>
      </c>
      <c r="D57" s="6"/>
      <c r="E57" s="32">
        <f>SUM(本部!E58,びおとーぷ!E57,居宅1!E57,ほしの郷!E57,特養2!E57)</f>
        <v>1635000</v>
      </c>
      <c r="F57" s="32"/>
      <c r="G57" s="33">
        <f t="shared" si="1"/>
        <v>1635000</v>
      </c>
      <c r="H57" s="12"/>
    </row>
    <row r="58" spans="1:8" ht="30" customHeight="1" x14ac:dyDescent="0.15">
      <c r="A58" s="102"/>
      <c r="B58" s="102"/>
      <c r="C58" s="24" t="s">
        <v>50</v>
      </c>
      <c r="D58" s="6"/>
      <c r="E58" s="32">
        <f>SUM(本部!E59,びおとーぷ!E58,居宅1!E58,ほしの郷!E58,特養2!E58)</f>
        <v>490000</v>
      </c>
      <c r="F58" s="32"/>
      <c r="G58" s="33">
        <f t="shared" si="1"/>
        <v>490000</v>
      </c>
      <c r="H58" s="12"/>
    </row>
    <row r="59" spans="1:8" ht="30" customHeight="1" x14ac:dyDescent="0.15">
      <c r="A59" s="102"/>
      <c r="B59" s="102"/>
      <c r="C59" s="24" t="s">
        <v>51</v>
      </c>
      <c r="D59" s="6"/>
      <c r="E59" s="32">
        <f>SUM(本部!E60,びおとーぷ!E59,居宅1!E59,ほしの郷!E59,特養2!E59)</f>
        <v>60000</v>
      </c>
      <c r="F59" s="32"/>
      <c r="G59" s="33">
        <f t="shared" si="1"/>
        <v>60000</v>
      </c>
      <c r="H59" s="12"/>
    </row>
    <row r="60" spans="1:8" ht="30" customHeight="1" x14ac:dyDescent="0.15">
      <c r="A60" s="102"/>
      <c r="B60" s="102"/>
      <c r="C60" s="24" t="s">
        <v>52</v>
      </c>
      <c r="D60" s="6"/>
      <c r="E60" s="32">
        <f>SUM(本部!E61,びおとーぷ!E60,居宅1!E60,ほしの郷!E60,特養2!E60)</f>
        <v>265000</v>
      </c>
      <c r="F60" s="32"/>
      <c r="G60" s="33">
        <f t="shared" si="1"/>
        <v>265000</v>
      </c>
      <c r="H60" s="12"/>
    </row>
    <row r="61" spans="1:8" ht="30" customHeight="1" x14ac:dyDescent="0.15">
      <c r="A61" s="102"/>
      <c r="B61" s="102"/>
      <c r="C61" s="24" t="s">
        <v>53</v>
      </c>
      <c r="D61" s="6"/>
      <c r="E61" s="32">
        <f>SUM(本部!E62,びおとーぷ!E61,居宅1!E61,ほしの郷!E61,特養2!E61)</f>
        <v>3145000</v>
      </c>
      <c r="F61" s="32"/>
      <c r="G61" s="33">
        <f t="shared" si="1"/>
        <v>3145000</v>
      </c>
      <c r="H61" s="12"/>
    </row>
    <row r="62" spans="1:8" ht="30" customHeight="1" x14ac:dyDescent="0.15">
      <c r="A62" s="102"/>
      <c r="B62" s="102"/>
      <c r="C62" s="24" t="s">
        <v>54</v>
      </c>
      <c r="D62" s="6"/>
      <c r="E62" s="32">
        <f>SUM(本部!E63,びおとーぷ!E62,居宅1!E62,ほしの郷!E62,特養2!E62)</f>
        <v>1350000</v>
      </c>
      <c r="F62" s="32"/>
      <c r="G62" s="33">
        <f t="shared" si="1"/>
        <v>1350000</v>
      </c>
      <c r="H62" s="12"/>
    </row>
    <row r="63" spans="1:8" ht="30" customHeight="1" x14ac:dyDescent="0.15">
      <c r="A63" s="102"/>
      <c r="B63" s="102"/>
      <c r="C63" s="24" t="s">
        <v>36</v>
      </c>
      <c r="D63" s="6"/>
      <c r="E63" s="32">
        <f>SUM(本部!E64,びおとーぷ!E63,居宅1!E63,ほしの郷!E63,特養2!E63)</f>
        <v>16717000</v>
      </c>
      <c r="F63" s="32"/>
      <c r="G63" s="33">
        <f t="shared" si="1"/>
        <v>16717000</v>
      </c>
      <c r="H63" s="12"/>
    </row>
    <row r="64" spans="1:8" ht="30" customHeight="1" x14ac:dyDescent="0.15">
      <c r="A64" s="102"/>
      <c r="B64" s="102"/>
      <c r="C64" s="24" t="s">
        <v>37</v>
      </c>
      <c r="D64" s="6"/>
      <c r="E64" s="32">
        <f>SUM(本部!E65,びおとーぷ!E64,居宅1!E64,ほしの郷!E64,特養2!E64)</f>
        <v>160000</v>
      </c>
      <c r="F64" s="32"/>
      <c r="G64" s="33">
        <f t="shared" si="1"/>
        <v>160000</v>
      </c>
      <c r="H64" s="12"/>
    </row>
    <row r="65" spans="1:8" ht="30" customHeight="1" x14ac:dyDescent="0.15">
      <c r="A65" s="102"/>
      <c r="B65" s="102"/>
      <c r="C65" s="24" t="s">
        <v>55</v>
      </c>
      <c r="D65" s="6"/>
      <c r="E65" s="32">
        <f>SUM(本部!E66,びおとーぷ!E65,居宅1!E65,ほしの郷!E65,特養2!E65)</f>
        <v>4760000</v>
      </c>
      <c r="F65" s="32"/>
      <c r="G65" s="33">
        <f t="shared" si="1"/>
        <v>4760000</v>
      </c>
      <c r="H65" s="12"/>
    </row>
    <row r="66" spans="1:8" ht="30" customHeight="1" x14ac:dyDescent="0.15">
      <c r="A66" s="102"/>
      <c r="B66" s="102"/>
      <c r="C66" s="24" t="s">
        <v>56</v>
      </c>
      <c r="D66" s="6"/>
      <c r="E66" s="32">
        <f>SUM(本部!E67,びおとーぷ!E66,居宅1!E66,ほしの郷!E66,特養2!E66)</f>
        <v>3175000</v>
      </c>
      <c r="F66" s="32"/>
      <c r="G66" s="33">
        <f t="shared" si="1"/>
        <v>3175000</v>
      </c>
      <c r="H66" s="12"/>
    </row>
    <row r="67" spans="1:8" ht="30" customHeight="1" x14ac:dyDescent="0.15">
      <c r="A67" s="102"/>
      <c r="B67" s="102"/>
      <c r="C67" s="24" t="s">
        <v>57</v>
      </c>
      <c r="D67" s="6"/>
      <c r="E67" s="32">
        <f>SUM(本部!E68,びおとーぷ!E67,居宅1!E67,ほしの郷!E67,特養2!E67)</f>
        <v>0</v>
      </c>
      <c r="F67" s="32"/>
      <c r="G67" s="33">
        <f t="shared" si="1"/>
        <v>0</v>
      </c>
      <c r="H67" s="12"/>
    </row>
    <row r="68" spans="1:8" ht="30" customHeight="1" x14ac:dyDescent="0.15">
      <c r="A68" s="102"/>
      <c r="B68" s="102"/>
      <c r="C68" s="24" t="s">
        <v>58</v>
      </c>
      <c r="D68" s="6"/>
      <c r="E68" s="32">
        <f>SUM(本部!E69,びおとーぷ!E68,居宅1!E68,ほしの郷!E68,特養2!E68)</f>
        <v>1550000</v>
      </c>
      <c r="F68" s="32"/>
      <c r="G68" s="33">
        <f t="shared" si="1"/>
        <v>1550000</v>
      </c>
      <c r="H68" s="12"/>
    </row>
    <row r="69" spans="1:8" ht="30" customHeight="1" x14ac:dyDescent="0.15">
      <c r="A69" s="102"/>
      <c r="B69" s="102"/>
      <c r="C69" s="24" t="s">
        <v>59</v>
      </c>
      <c r="D69" s="6"/>
      <c r="E69" s="32">
        <f>SUM(本部!E70,びおとーぷ!E69,居宅1!E69,ほしの郷!E69,特養2!E69)</f>
        <v>8310000</v>
      </c>
      <c r="F69" s="32"/>
      <c r="G69" s="33">
        <f t="shared" si="1"/>
        <v>8310000</v>
      </c>
      <c r="H69" s="12"/>
    </row>
    <row r="70" spans="1:8" ht="30" customHeight="1" x14ac:dyDescent="0.15">
      <c r="A70" s="102"/>
      <c r="B70" s="102"/>
      <c r="C70" s="24" t="s">
        <v>60</v>
      </c>
      <c r="D70" s="6"/>
      <c r="E70" s="32">
        <f>SUM(本部!E71,びおとーぷ!E70,居宅1!E70,ほしの郷!E70,特養2!E70)</f>
        <v>1290000</v>
      </c>
      <c r="F70" s="32"/>
      <c r="G70" s="33">
        <f t="shared" si="1"/>
        <v>1290000</v>
      </c>
      <c r="H70" s="12"/>
    </row>
    <row r="71" spans="1:8" ht="30" customHeight="1" x14ac:dyDescent="0.15">
      <c r="A71" s="102"/>
      <c r="B71" s="102"/>
      <c r="C71" s="24" t="s">
        <v>39</v>
      </c>
      <c r="D71" s="6"/>
      <c r="E71" s="32">
        <f>SUM(本部!E72,びおとーぷ!E71,居宅1!E71,ほしの郷!E71,特養2!E71)</f>
        <v>1310000</v>
      </c>
      <c r="F71" s="32"/>
      <c r="G71" s="33">
        <f t="shared" si="1"/>
        <v>1310000</v>
      </c>
      <c r="H71" s="12"/>
    </row>
    <row r="72" spans="1:8" ht="30" customHeight="1" x14ac:dyDescent="0.15">
      <c r="A72" s="102"/>
      <c r="B72" s="102"/>
      <c r="C72" s="24" t="s">
        <v>40</v>
      </c>
      <c r="D72" s="6"/>
      <c r="E72" s="32">
        <f>SUM(本部!E73,びおとーぷ!E72,居宅1!E72,ほしの郷!E72,特養2!E72)</f>
        <v>8290000</v>
      </c>
      <c r="F72" s="32"/>
      <c r="G72" s="33">
        <f t="shared" si="1"/>
        <v>8290000</v>
      </c>
      <c r="H72" s="12"/>
    </row>
    <row r="73" spans="1:8" ht="30" customHeight="1" x14ac:dyDescent="0.15">
      <c r="A73" s="102"/>
      <c r="B73" s="102"/>
      <c r="C73" s="24" t="s">
        <v>61</v>
      </c>
      <c r="D73" s="6"/>
      <c r="E73" s="32">
        <f>SUM(本部!E74,びおとーぷ!E73,居宅1!E73,ほしの郷!E73,特養2!E73)</f>
        <v>0</v>
      </c>
      <c r="F73" s="32"/>
      <c r="G73" s="33">
        <f t="shared" si="1"/>
        <v>0</v>
      </c>
      <c r="H73" s="12"/>
    </row>
    <row r="74" spans="1:8" ht="30" customHeight="1" x14ac:dyDescent="0.15">
      <c r="A74" s="102"/>
      <c r="B74" s="102"/>
      <c r="C74" s="24" t="s">
        <v>62</v>
      </c>
      <c r="D74" s="6"/>
      <c r="E74" s="32">
        <f>SUM(本部!E75,びおとーぷ!E74,居宅1!E74,ほしの郷!E74,特養2!E74)</f>
        <v>120000</v>
      </c>
      <c r="F74" s="32"/>
      <c r="G74" s="33">
        <f t="shared" si="1"/>
        <v>120000</v>
      </c>
      <c r="H74" s="12"/>
    </row>
    <row r="75" spans="1:8" ht="30" customHeight="1" x14ac:dyDescent="0.15">
      <c r="A75" s="102"/>
      <c r="B75" s="102"/>
      <c r="C75" s="24" t="s">
        <v>63</v>
      </c>
      <c r="D75" s="6"/>
      <c r="E75" s="32">
        <f>SUM(本部!E76,びおとーぷ!E75,居宅1!E75,ほしの郷!E75,特養2!E75)</f>
        <v>4840000</v>
      </c>
      <c r="F75" s="32"/>
      <c r="G75" s="33">
        <f t="shared" si="1"/>
        <v>4840000</v>
      </c>
      <c r="H75" s="12"/>
    </row>
    <row r="76" spans="1:8" ht="30" customHeight="1" x14ac:dyDescent="0.15">
      <c r="A76" s="102"/>
      <c r="B76" s="102"/>
      <c r="C76" s="24" t="s">
        <v>64</v>
      </c>
      <c r="D76" s="6"/>
      <c r="E76" s="32">
        <f>SUM(本部!E77,びおとーぷ!E76,居宅1!E76,ほしの郷!E76,特養2!E76)</f>
        <v>265000</v>
      </c>
      <c r="F76" s="32"/>
      <c r="G76" s="33">
        <f t="shared" si="1"/>
        <v>265000</v>
      </c>
      <c r="H76" s="12"/>
    </row>
    <row r="77" spans="1:8" ht="30" customHeight="1" x14ac:dyDescent="0.15">
      <c r="A77" s="102"/>
      <c r="B77" s="102"/>
      <c r="C77" s="24" t="s">
        <v>65</v>
      </c>
      <c r="D77" s="6"/>
      <c r="E77" s="32">
        <f>SUM(本部!E78,びおとーぷ!E77,居宅1!E77,ほしの郷!E77,特養2!E77)</f>
        <v>255000</v>
      </c>
      <c r="F77" s="32"/>
      <c r="G77" s="33">
        <f t="shared" si="1"/>
        <v>255000</v>
      </c>
      <c r="H77" s="12"/>
    </row>
    <row r="78" spans="1:8" ht="30" customHeight="1" x14ac:dyDescent="0.15">
      <c r="A78" s="102"/>
      <c r="B78" s="102"/>
      <c r="C78" s="24" t="s">
        <v>46</v>
      </c>
      <c r="D78" s="6"/>
      <c r="E78" s="32">
        <f>SUM(本部!E79,びおとーぷ!E78,居宅1!E78,ほしの郷!E78,特養2!E78)</f>
        <v>1700000</v>
      </c>
      <c r="F78" s="32"/>
      <c r="G78" s="33">
        <f t="shared" si="1"/>
        <v>1700000</v>
      </c>
      <c r="H78" s="12"/>
    </row>
    <row r="79" spans="1:8" ht="30" customHeight="1" x14ac:dyDescent="0.15">
      <c r="A79" s="102"/>
      <c r="B79" s="102"/>
      <c r="C79" s="24" t="s">
        <v>66</v>
      </c>
      <c r="D79" s="6"/>
      <c r="E79" s="32">
        <f>SUM(本部!E80,びおとーぷ!E79,居宅1!E79,ほしの郷!E79,特養2!E79)</f>
        <v>0</v>
      </c>
      <c r="F79" s="32"/>
      <c r="G79" s="33">
        <f t="shared" si="1"/>
        <v>0</v>
      </c>
      <c r="H79" s="12"/>
    </row>
    <row r="80" spans="1:8" ht="30" customHeight="1" x14ac:dyDescent="0.15">
      <c r="A80" s="102"/>
      <c r="B80" s="102"/>
      <c r="C80" s="24" t="s">
        <v>67</v>
      </c>
      <c r="D80" s="6"/>
      <c r="E80" s="32">
        <f>SUM(本部!E81,びおとーぷ!E80,居宅1!E80,ほしの郷!E80,特養2!E80)</f>
        <v>9994250</v>
      </c>
      <c r="F80" s="32">
        <v>0</v>
      </c>
      <c r="G80" s="33">
        <f t="shared" si="1"/>
        <v>9994250</v>
      </c>
      <c r="H80" s="12"/>
    </row>
    <row r="81" spans="1:8" ht="30" customHeight="1" x14ac:dyDescent="0.15">
      <c r="A81" s="102"/>
      <c r="B81" s="102"/>
      <c r="C81" s="24" t="s">
        <v>68</v>
      </c>
      <c r="D81" s="6"/>
      <c r="E81" s="32">
        <f>SUM(本部!E82,びおとーぷ!E81,居宅1!E81,ほしの郷!E81,特養2!E81)</f>
        <v>400000</v>
      </c>
      <c r="F81" s="32">
        <f>SUM(F82)</f>
        <v>0</v>
      </c>
      <c r="G81" s="33">
        <f t="shared" si="1"/>
        <v>400000</v>
      </c>
      <c r="H81" s="12"/>
    </row>
    <row r="82" spans="1:8" ht="30" customHeight="1" x14ac:dyDescent="0.15">
      <c r="A82" s="102"/>
      <c r="B82" s="102"/>
      <c r="C82" s="25" t="s">
        <v>69</v>
      </c>
      <c r="D82" s="14"/>
      <c r="E82" s="55">
        <f>SUM(本部!E83,びおとーぷ!E82,居宅1!E82,ほしの郷!E82,特養2!E82)</f>
        <v>400000</v>
      </c>
      <c r="F82" s="55"/>
      <c r="G82" s="56">
        <f t="shared" si="1"/>
        <v>400000</v>
      </c>
      <c r="H82" s="15"/>
    </row>
    <row r="83" spans="1:8" ht="30" customHeight="1" x14ac:dyDescent="0.15">
      <c r="A83" s="102"/>
      <c r="B83" s="103"/>
      <c r="C83" s="23" t="s">
        <v>70</v>
      </c>
      <c r="D83" s="10"/>
      <c r="E83" s="29">
        <f>SUM(E23,E32,E56,E80,E81)</f>
        <v>381926250</v>
      </c>
      <c r="F83" s="29">
        <f>SUM(F23,F32,F56,F80,F81)</f>
        <v>0</v>
      </c>
      <c r="G83" s="30">
        <f t="shared" si="1"/>
        <v>381926250</v>
      </c>
      <c r="H83" s="11"/>
    </row>
    <row r="84" spans="1:8" ht="30" customHeight="1" x14ac:dyDescent="0.15">
      <c r="A84" s="103"/>
      <c r="B84" s="16"/>
      <c r="C84" s="17" t="s">
        <v>71</v>
      </c>
      <c r="D84" s="17"/>
      <c r="E84" s="34">
        <f>E22-E83</f>
        <v>28054356</v>
      </c>
      <c r="F84" s="34">
        <f>F22-F83</f>
        <v>0</v>
      </c>
      <c r="G84" s="35">
        <f t="shared" si="1"/>
        <v>28054356</v>
      </c>
      <c r="H84" s="18"/>
    </row>
    <row r="85" spans="1:8" ht="30" customHeight="1" x14ac:dyDescent="0.15">
      <c r="A85" s="101" t="s">
        <v>125</v>
      </c>
      <c r="B85" s="101" t="s">
        <v>123</v>
      </c>
      <c r="C85" s="10" t="s">
        <v>72</v>
      </c>
      <c r="D85" s="10"/>
      <c r="E85" s="29">
        <f>SUM(本部!E86,びおとーぷ!E85,居宅1!E85,ほしの郷!E85,特養2!E85)</f>
        <v>52930000</v>
      </c>
      <c r="F85" s="29">
        <f>SUM(F86)</f>
        <v>0</v>
      </c>
      <c r="G85" s="30">
        <f t="shared" si="1"/>
        <v>52930000</v>
      </c>
      <c r="H85" s="11"/>
    </row>
    <row r="86" spans="1:8" ht="30" customHeight="1" x14ac:dyDescent="0.15">
      <c r="A86" s="102"/>
      <c r="B86" s="102"/>
      <c r="C86" s="6" t="s">
        <v>73</v>
      </c>
      <c r="D86" s="6"/>
      <c r="E86" s="32">
        <f>SUM(本部!E87,びおとーぷ!E86,居宅1!E86,ほしの郷!E86,特養2!E86)</f>
        <v>52930000</v>
      </c>
      <c r="F86" s="32"/>
      <c r="G86" s="33">
        <f t="shared" ref="G86:G117" si="2">E86-F86</f>
        <v>52930000</v>
      </c>
      <c r="H86" s="12"/>
    </row>
    <row r="87" spans="1:8" ht="30" customHeight="1" x14ac:dyDescent="0.15">
      <c r="A87" s="102"/>
      <c r="B87" s="102"/>
      <c r="C87" s="6" t="s">
        <v>74</v>
      </c>
      <c r="D87" s="6"/>
      <c r="E87" s="32">
        <f>SUM(本部!E88,びおとーぷ!E87,居宅1!E87,ほしの郷!E87,特養2!E87)</f>
        <v>0</v>
      </c>
      <c r="F87" s="32">
        <f>SUM(F88)</f>
        <v>0</v>
      </c>
      <c r="G87" s="33">
        <f t="shared" si="2"/>
        <v>0</v>
      </c>
      <c r="H87" s="12"/>
    </row>
    <row r="88" spans="1:8" ht="30" customHeight="1" x14ac:dyDescent="0.15">
      <c r="A88" s="102"/>
      <c r="B88" s="102"/>
      <c r="C88" s="6" t="s">
        <v>75</v>
      </c>
      <c r="D88" s="6"/>
      <c r="E88" s="32">
        <f>SUM(本部!E89,びおとーぷ!E88,居宅1!E88,ほしの郷!E88,特養2!E88)</f>
        <v>0</v>
      </c>
      <c r="F88" s="32"/>
      <c r="G88" s="33">
        <f t="shared" si="2"/>
        <v>0</v>
      </c>
      <c r="H88" s="12"/>
    </row>
    <row r="89" spans="1:8" ht="30" customHeight="1" x14ac:dyDescent="0.15">
      <c r="A89" s="102"/>
      <c r="B89" s="102"/>
      <c r="C89" s="6" t="s">
        <v>76</v>
      </c>
      <c r="D89" s="6"/>
      <c r="E89" s="32">
        <f>SUM(本部!E90,びおとーぷ!E89,居宅1!E89,ほしの郷!E89,特養2!E89)</f>
        <v>0</v>
      </c>
      <c r="F89" s="32">
        <v>0</v>
      </c>
      <c r="G89" s="33">
        <f t="shared" si="2"/>
        <v>0</v>
      </c>
      <c r="H89" s="12"/>
    </row>
    <row r="90" spans="1:8" ht="30" customHeight="1" x14ac:dyDescent="0.15">
      <c r="A90" s="102"/>
      <c r="B90" s="103"/>
      <c r="C90" s="19" t="s">
        <v>77</v>
      </c>
      <c r="D90" s="17"/>
      <c r="E90" s="34">
        <f>SUM(E85,E87,E89)</f>
        <v>52930000</v>
      </c>
      <c r="F90" s="34">
        <f>SUM(F85,F87,F89)</f>
        <v>0</v>
      </c>
      <c r="G90" s="35">
        <f t="shared" si="2"/>
        <v>52930000</v>
      </c>
      <c r="H90" s="18"/>
    </row>
    <row r="91" spans="1:8" ht="30" customHeight="1" x14ac:dyDescent="0.15">
      <c r="A91" s="102"/>
      <c r="B91" s="101" t="s">
        <v>124</v>
      </c>
      <c r="C91" s="10" t="s">
        <v>78</v>
      </c>
      <c r="D91" s="10"/>
      <c r="E91" s="29">
        <f>SUM(本部!E92,びおとーぷ!E91,居宅1!E91,ほしの郷!E91,特養2!E91)</f>
        <v>39500000</v>
      </c>
      <c r="F91" s="29">
        <v>0</v>
      </c>
      <c r="G91" s="30">
        <f t="shared" si="2"/>
        <v>39500000</v>
      </c>
      <c r="H91" s="11"/>
    </row>
    <row r="92" spans="1:8" ht="30" customHeight="1" x14ac:dyDescent="0.15">
      <c r="A92" s="102"/>
      <c r="B92" s="102"/>
      <c r="C92" s="6" t="s">
        <v>79</v>
      </c>
      <c r="D92" s="6"/>
      <c r="E92" s="32">
        <f>SUM(本部!E93,びおとーぷ!E92,居宅1!E92,ほしの郷!E92,特養2!E92)</f>
        <v>0</v>
      </c>
      <c r="F92" s="32">
        <f>SUM(F93:F97)</f>
        <v>0</v>
      </c>
      <c r="G92" s="33">
        <f t="shared" si="2"/>
        <v>0</v>
      </c>
      <c r="H92" s="12"/>
    </row>
    <row r="93" spans="1:8" ht="30" customHeight="1" x14ac:dyDescent="0.15">
      <c r="A93" s="102"/>
      <c r="B93" s="102"/>
      <c r="C93" s="6" t="s">
        <v>80</v>
      </c>
      <c r="D93" s="6"/>
      <c r="E93" s="32">
        <f>SUM(本部!E94,びおとーぷ!E93,居宅1!E93,ほしの郷!E93,特養2!E93)</f>
        <v>0</v>
      </c>
      <c r="F93" s="32"/>
      <c r="G93" s="33">
        <f t="shared" si="2"/>
        <v>0</v>
      </c>
      <c r="H93" s="12"/>
    </row>
    <row r="94" spans="1:8" ht="30" customHeight="1" x14ac:dyDescent="0.15">
      <c r="A94" s="102"/>
      <c r="B94" s="102"/>
      <c r="C94" s="6" t="s">
        <v>81</v>
      </c>
      <c r="D94" s="6"/>
      <c r="E94" s="32">
        <f>SUM(本部!E95,びおとーぷ!E94,居宅1!E94,ほしの郷!E94,特養2!E94)</f>
        <v>0</v>
      </c>
      <c r="F94" s="32"/>
      <c r="G94" s="33">
        <f t="shared" si="2"/>
        <v>0</v>
      </c>
      <c r="H94" s="12"/>
    </row>
    <row r="95" spans="1:8" ht="30" customHeight="1" x14ac:dyDescent="0.15">
      <c r="A95" s="102"/>
      <c r="B95" s="102"/>
      <c r="C95" s="6" t="s">
        <v>82</v>
      </c>
      <c r="D95" s="6"/>
      <c r="E95" s="32">
        <f>SUM(本部!E96,びおとーぷ!E95,居宅1!E95,ほしの郷!E95,特養2!E95)</f>
        <v>0</v>
      </c>
      <c r="F95" s="32"/>
      <c r="G95" s="33">
        <f t="shared" si="2"/>
        <v>0</v>
      </c>
      <c r="H95" s="12"/>
    </row>
    <row r="96" spans="1:8" ht="30" customHeight="1" x14ac:dyDescent="0.15">
      <c r="A96" s="102"/>
      <c r="B96" s="102"/>
      <c r="C96" s="6" t="s">
        <v>83</v>
      </c>
      <c r="D96" s="6"/>
      <c r="E96" s="32">
        <f>SUM(本部!E97,びおとーぷ!E96,居宅1!E96,ほしの郷!E96,特養2!E96)</f>
        <v>0</v>
      </c>
      <c r="F96" s="32"/>
      <c r="G96" s="33">
        <f t="shared" si="2"/>
        <v>0</v>
      </c>
      <c r="H96" s="12"/>
    </row>
    <row r="97" spans="1:8" ht="30" customHeight="1" x14ac:dyDescent="0.15">
      <c r="A97" s="102"/>
      <c r="B97" s="102"/>
      <c r="C97" s="6" t="s">
        <v>84</v>
      </c>
      <c r="D97" s="6"/>
      <c r="E97" s="32">
        <f>SUM(本部!E98,びおとーぷ!E97,居宅1!E97,ほしの郷!E97,特養2!E97)</f>
        <v>0</v>
      </c>
      <c r="F97" s="32"/>
      <c r="G97" s="33">
        <f t="shared" si="2"/>
        <v>0</v>
      </c>
      <c r="H97" s="12"/>
    </row>
    <row r="98" spans="1:8" ht="30" customHeight="1" x14ac:dyDescent="0.15">
      <c r="A98" s="102"/>
      <c r="B98" s="103"/>
      <c r="C98" s="17" t="s">
        <v>85</v>
      </c>
      <c r="D98" s="17"/>
      <c r="E98" s="34">
        <f>SUM(E91,E92)</f>
        <v>39500000</v>
      </c>
      <c r="F98" s="34">
        <f>SUM(F91,F92)</f>
        <v>0</v>
      </c>
      <c r="G98" s="35">
        <f t="shared" si="2"/>
        <v>39500000</v>
      </c>
      <c r="H98" s="18"/>
    </row>
    <row r="99" spans="1:8" ht="42" customHeight="1" x14ac:dyDescent="0.15">
      <c r="A99" s="13"/>
      <c r="B99" s="16"/>
      <c r="C99" s="14" t="s">
        <v>86</v>
      </c>
      <c r="D99" s="14"/>
      <c r="E99" s="55">
        <f>E90-E98</f>
        <v>13430000</v>
      </c>
      <c r="F99" s="55">
        <f>F90-F98</f>
        <v>0</v>
      </c>
      <c r="G99" s="56">
        <f t="shared" si="2"/>
        <v>13430000</v>
      </c>
      <c r="H99" s="15"/>
    </row>
    <row r="100" spans="1:8" ht="30" customHeight="1" x14ac:dyDescent="0.15">
      <c r="A100" s="107" t="s">
        <v>127</v>
      </c>
      <c r="B100" s="101" t="s">
        <v>123</v>
      </c>
      <c r="C100" s="10" t="s">
        <v>87</v>
      </c>
      <c r="D100" s="10"/>
      <c r="E100" s="29">
        <f>SUM(本部!E101,びおとーぷ!E100,居宅1!E100,ほしの郷!E100,特養2!E100)</f>
        <v>860000</v>
      </c>
      <c r="F100" s="29">
        <f>SUM(F101)</f>
        <v>0</v>
      </c>
      <c r="G100" s="30">
        <f t="shared" si="2"/>
        <v>860000</v>
      </c>
      <c r="H100" s="11"/>
    </row>
    <row r="101" spans="1:8" ht="30" customHeight="1" x14ac:dyDescent="0.15">
      <c r="A101" s="108"/>
      <c r="B101" s="102"/>
      <c r="C101" s="6" t="s">
        <v>88</v>
      </c>
      <c r="D101" s="6"/>
      <c r="E101" s="32">
        <f>SUM(本部!E102,びおとーぷ!E101,居宅1!E101,ほしの郷!E101,特養2!E101)</f>
        <v>860000</v>
      </c>
      <c r="F101" s="32"/>
      <c r="G101" s="33">
        <f t="shared" si="2"/>
        <v>860000</v>
      </c>
      <c r="H101" s="12"/>
    </row>
    <row r="102" spans="1:8" ht="30" customHeight="1" x14ac:dyDescent="0.15">
      <c r="A102" s="108"/>
      <c r="B102" s="102"/>
      <c r="C102" s="6" t="s">
        <v>109</v>
      </c>
      <c r="D102" s="6"/>
      <c r="E102" s="32">
        <f>SUM(本部!E103,びおとーぷ!E102,居宅1!E102,ほしの郷!E102,特養2!E102)</f>
        <v>60000000</v>
      </c>
      <c r="F102" s="32">
        <v>0</v>
      </c>
      <c r="G102" s="33">
        <f t="shared" si="2"/>
        <v>60000000</v>
      </c>
      <c r="H102" s="12"/>
    </row>
    <row r="103" spans="1:8" ht="30" customHeight="1" x14ac:dyDescent="0.15">
      <c r="A103" s="108"/>
      <c r="B103" s="102"/>
      <c r="C103" s="6" t="s">
        <v>89</v>
      </c>
      <c r="D103" s="6"/>
      <c r="E103" s="32">
        <f>SUM(本部!E104,びおとーぷ!E103,居宅1!E103,ほしの郷!E103,特養2!E103)</f>
        <v>4500000</v>
      </c>
      <c r="F103" s="32">
        <f>SUM(F104)</f>
        <v>0</v>
      </c>
      <c r="G103" s="33">
        <f t="shared" si="2"/>
        <v>4500000</v>
      </c>
      <c r="H103" s="12"/>
    </row>
    <row r="104" spans="1:8" ht="30" customHeight="1" x14ac:dyDescent="0.15">
      <c r="A104" s="108"/>
      <c r="B104" s="102"/>
      <c r="C104" s="6" t="s">
        <v>90</v>
      </c>
      <c r="D104" s="6"/>
      <c r="E104" s="32">
        <f>SUM(本部!E105,びおとーぷ!E104,居宅1!E104,ほしの郷!E104,特養2!E104)</f>
        <v>4500000</v>
      </c>
      <c r="F104" s="32"/>
      <c r="G104" s="33">
        <f t="shared" si="2"/>
        <v>4500000</v>
      </c>
      <c r="H104" s="12"/>
    </row>
    <row r="105" spans="1:8" ht="30" customHeight="1" x14ac:dyDescent="0.15">
      <c r="A105" s="108"/>
      <c r="B105" s="103"/>
      <c r="C105" s="17" t="s">
        <v>91</v>
      </c>
      <c r="D105" s="17"/>
      <c r="E105" s="34">
        <f>SUM(E100,E102,E103)</f>
        <v>65360000</v>
      </c>
      <c r="F105" s="34">
        <f>SUM(F100,F102,F103)</f>
        <v>0</v>
      </c>
      <c r="G105" s="35">
        <f t="shared" si="2"/>
        <v>65360000</v>
      </c>
      <c r="H105" s="18"/>
    </row>
    <row r="106" spans="1:8" ht="30" customHeight="1" x14ac:dyDescent="0.15">
      <c r="A106" s="108"/>
      <c r="B106" s="101" t="s">
        <v>124</v>
      </c>
      <c r="C106" s="10" t="s">
        <v>92</v>
      </c>
      <c r="D106" s="10"/>
      <c r="E106" s="29">
        <f>SUM(本部!E107,びおとーぷ!E106,居宅1!E106,ほしの郷!E106,特養2!E106)</f>
        <v>1050000</v>
      </c>
      <c r="F106" s="29">
        <f>SUM(F107)</f>
        <v>0</v>
      </c>
      <c r="G106" s="30">
        <f t="shared" si="2"/>
        <v>1050000</v>
      </c>
      <c r="H106" s="11"/>
    </row>
    <row r="107" spans="1:8" ht="30" customHeight="1" x14ac:dyDescent="0.15">
      <c r="A107" s="108"/>
      <c r="B107" s="102"/>
      <c r="C107" s="6" t="s">
        <v>93</v>
      </c>
      <c r="D107" s="6"/>
      <c r="E107" s="32">
        <f>SUM(本部!E108,びおとーぷ!E107,居宅1!E107,ほしの郷!E107,特養2!E107)</f>
        <v>1050000</v>
      </c>
      <c r="F107" s="32"/>
      <c r="G107" s="33">
        <f t="shared" si="2"/>
        <v>1050000</v>
      </c>
      <c r="H107" s="12"/>
    </row>
    <row r="108" spans="1:8" ht="30" customHeight="1" x14ac:dyDescent="0.15">
      <c r="A108" s="108"/>
      <c r="B108" s="102"/>
      <c r="C108" s="6" t="s">
        <v>94</v>
      </c>
      <c r="D108" s="6"/>
      <c r="E108" s="32">
        <f>SUM(本部!E109,びおとーぷ!E108,居宅1!E108,ほしの郷!E108,特養2!E108)</f>
        <v>29700000</v>
      </c>
      <c r="F108" s="32">
        <v>0</v>
      </c>
      <c r="G108" s="33">
        <f t="shared" si="2"/>
        <v>29700000</v>
      </c>
      <c r="H108" s="12"/>
    </row>
    <row r="109" spans="1:8" ht="30" customHeight="1" x14ac:dyDescent="0.15">
      <c r="A109" s="108"/>
      <c r="B109" s="102"/>
      <c r="C109" s="6" t="s">
        <v>95</v>
      </c>
      <c r="D109" s="6"/>
      <c r="E109" s="32">
        <f>SUM(本部!E110,びおとーぷ!E109,居宅1!E109,ほしの郷!E109,特養2!E109)</f>
        <v>4500000</v>
      </c>
      <c r="F109" s="32">
        <f>SUM(F110)</f>
        <v>0</v>
      </c>
      <c r="G109" s="33">
        <f t="shared" si="2"/>
        <v>4500000</v>
      </c>
      <c r="H109" s="12"/>
    </row>
    <row r="110" spans="1:8" ht="30" customHeight="1" x14ac:dyDescent="0.15">
      <c r="A110" s="108"/>
      <c r="B110" s="102"/>
      <c r="C110" s="6" t="s">
        <v>96</v>
      </c>
      <c r="D110" s="6"/>
      <c r="E110" s="32">
        <f>SUM(本部!E111,びおとーぷ!E110,居宅1!E110,ほしの郷!E110,特養2!E110)</f>
        <v>3500000</v>
      </c>
      <c r="F110" s="32"/>
      <c r="G110" s="33">
        <f t="shared" si="2"/>
        <v>3500000</v>
      </c>
      <c r="H110" s="12"/>
    </row>
    <row r="111" spans="1:8" ht="30" customHeight="1" x14ac:dyDescent="0.15">
      <c r="A111" s="108"/>
      <c r="B111" s="103"/>
      <c r="C111" s="17" t="s">
        <v>97</v>
      </c>
      <c r="D111" s="17"/>
      <c r="E111" s="34">
        <f>SUM(E106,E108,E109)</f>
        <v>35250000</v>
      </c>
      <c r="F111" s="34">
        <f>SUM(F106,F108,F109)</f>
        <v>0</v>
      </c>
      <c r="G111" s="35">
        <f t="shared" si="2"/>
        <v>35250000</v>
      </c>
      <c r="H111" s="18"/>
    </row>
    <row r="112" spans="1:8" ht="30" customHeight="1" x14ac:dyDescent="0.15">
      <c r="A112" s="109"/>
      <c r="B112" s="104" t="s">
        <v>98</v>
      </c>
      <c r="C112" s="106"/>
      <c r="D112" s="105"/>
      <c r="E112" s="34">
        <f>E105-E111</f>
        <v>30110000</v>
      </c>
      <c r="F112" s="34">
        <f>F105-F111</f>
        <v>0</v>
      </c>
      <c r="G112" s="35">
        <f t="shared" si="2"/>
        <v>30110000</v>
      </c>
      <c r="H112" s="18"/>
    </row>
    <row r="113" spans="1:8" ht="48" customHeight="1" x14ac:dyDescent="0.15">
      <c r="A113" s="8"/>
      <c r="B113" s="9"/>
      <c r="C113" s="10" t="s">
        <v>99</v>
      </c>
      <c r="D113" s="10"/>
      <c r="E113" s="29"/>
      <c r="F113" s="29"/>
      <c r="G113" s="30">
        <f t="shared" si="2"/>
        <v>0</v>
      </c>
      <c r="H113" s="11"/>
    </row>
    <row r="114" spans="1:8" ht="30" customHeight="1" x14ac:dyDescent="0.15">
      <c r="A114" s="104" t="s">
        <v>100</v>
      </c>
      <c r="B114" s="106"/>
      <c r="C114" s="106"/>
      <c r="D114" s="105"/>
      <c r="E114" s="34">
        <f>E84+E99+E112-E113</f>
        <v>71594356</v>
      </c>
      <c r="F114" s="34">
        <f>F84+F99+F112-F113</f>
        <v>0</v>
      </c>
      <c r="G114" s="35">
        <f t="shared" si="2"/>
        <v>71594356</v>
      </c>
      <c r="H114" s="18"/>
    </row>
    <row r="115" spans="1:8" ht="30" customHeight="1" x14ac:dyDescent="0.15">
      <c r="A115" s="26"/>
      <c r="B115" s="26"/>
      <c r="C115" s="26"/>
      <c r="D115" s="26"/>
      <c r="E115" s="31"/>
      <c r="F115" s="31"/>
      <c r="G115" s="60"/>
      <c r="H115" s="7"/>
    </row>
    <row r="116" spans="1:8" ht="30" customHeight="1" x14ac:dyDescent="0.15">
      <c r="A116" s="104" t="s">
        <v>101</v>
      </c>
      <c r="B116" s="106"/>
      <c r="C116" s="106"/>
      <c r="D116" s="105"/>
      <c r="E116" s="34"/>
      <c r="F116" s="34"/>
      <c r="G116" s="35">
        <f t="shared" si="2"/>
        <v>0</v>
      </c>
      <c r="H116" s="18"/>
    </row>
    <row r="117" spans="1:8" ht="30" customHeight="1" x14ac:dyDescent="0.15">
      <c r="A117" s="104" t="s">
        <v>102</v>
      </c>
      <c r="B117" s="106"/>
      <c r="C117" s="106"/>
      <c r="D117" s="105"/>
      <c r="E117" s="34">
        <f>E114+E116</f>
        <v>71594356</v>
      </c>
      <c r="F117" s="34">
        <f>F114+F116</f>
        <v>0</v>
      </c>
      <c r="G117" s="35">
        <f t="shared" si="2"/>
        <v>71594356</v>
      </c>
      <c r="H117" s="18"/>
    </row>
  </sheetData>
  <mergeCells count="18">
    <mergeCell ref="B112:D112"/>
    <mergeCell ref="A100:A112"/>
    <mergeCell ref="A114:D114"/>
    <mergeCell ref="A116:D116"/>
    <mergeCell ref="A117:D117"/>
    <mergeCell ref="B100:B105"/>
    <mergeCell ref="B106:B111"/>
    <mergeCell ref="A1:H1"/>
    <mergeCell ref="A2:H2"/>
    <mergeCell ref="G3:H3"/>
    <mergeCell ref="B85:B90"/>
    <mergeCell ref="B91:B98"/>
    <mergeCell ref="A85:A98"/>
    <mergeCell ref="B5:B22"/>
    <mergeCell ref="C22:D22"/>
    <mergeCell ref="A5:A84"/>
    <mergeCell ref="B23:B83"/>
    <mergeCell ref="A4:D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&amp;R&amp;P頁　　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topLeftCell="A97" zoomScaleNormal="100" workbookViewId="0">
      <selection activeCell="G107" sqref="G107"/>
    </sheetView>
  </sheetViews>
  <sheetFormatPr defaultRowHeight="30" customHeight="1" x14ac:dyDescent="0.15"/>
  <cols>
    <col min="1" max="2" width="4.625" style="1" customWidth="1"/>
    <col min="3" max="3" width="25.625" style="1" customWidth="1"/>
    <col min="4" max="4" width="9" style="1" customWidth="1"/>
    <col min="5" max="6" width="15.625" style="1" customWidth="1"/>
    <col min="7" max="7" width="15.625" style="2" customWidth="1"/>
    <col min="8" max="8" width="12.25" style="1" customWidth="1"/>
    <col min="9" max="9" width="9" style="1"/>
    <col min="10" max="10" width="11.375" style="1" hidden="1" customWidth="1"/>
    <col min="11" max="16384" width="9" style="1"/>
  </cols>
  <sheetData>
    <row r="1" spans="1:10" s="3" customFormat="1" ht="30" customHeight="1" x14ac:dyDescent="0.15">
      <c r="A1" s="97" t="s">
        <v>114</v>
      </c>
      <c r="B1" s="98"/>
      <c r="C1" s="98"/>
      <c r="D1" s="98"/>
      <c r="E1" s="98"/>
      <c r="F1" s="98"/>
      <c r="G1" s="98"/>
      <c r="H1" s="98"/>
    </row>
    <row r="2" spans="1:10" s="3" customFormat="1" ht="17.25" customHeight="1" x14ac:dyDescent="0.15">
      <c r="A2" s="99" t="s">
        <v>115</v>
      </c>
      <c r="B2" s="99"/>
      <c r="C2" s="99"/>
      <c r="D2" s="99"/>
      <c r="E2" s="99"/>
      <c r="F2" s="99"/>
      <c r="G2" s="99"/>
      <c r="H2" s="99"/>
    </row>
    <row r="3" spans="1:10" s="3" customFormat="1" ht="30" customHeight="1" x14ac:dyDescent="0.15">
      <c r="A3" s="3" t="s">
        <v>116</v>
      </c>
      <c r="C3" s="4"/>
      <c r="D3" s="4"/>
      <c r="E3" s="1"/>
      <c r="F3" s="1"/>
      <c r="G3" s="100" t="s">
        <v>122</v>
      </c>
      <c r="H3" s="100"/>
    </row>
    <row r="4" spans="1:10" ht="30" customHeight="1" x14ac:dyDescent="0.15">
      <c r="A4" s="110" t="s">
        <v>108</v>
      </c>
      <c r="B4" s="111"/>
      <c r="C4" s="111"/>
      <c r="D4" s="112"/>
      <c r="E4" s="27" t="s">
        <v>103</v>
      </c>
      <c r="F4" s="27" t="s">
        <v>104</v>
      </c>
      <c r="G4" s="27" t="s">
        <v>105</v>
      </c>
      <c r="H4" s="18"/>
    </row>
    <row r="5" spans="1:10" ht="30" customHeight="1" x14ac:dyDescent="0.15">
      <c r="A5" s="113" t="s">
        <v>107</v>
      </c>
      <c r="B5" s="113" t="s">
        <v>123</v>
      </c>
      <c r="C5" s="28" t="s">
        <v>0</v>
      </c>
      <c r="D5" s="28"/>
      <c r="E5" s="61">
        <f>SUM(E6,E7,E10,E11,E12)</f>
        <v>0</v>
      </c>
      <c r="F5" s="29">
        <f>SUM(F6,F7,F10,F11,F12)</f>
        <v>0</v>
      </c>
      <c r="G5" s="30">
        <f>E5-F5</f>
        <v>0</v>
      </c>
      <c r="H5" s="11"/>
      <c r="J5" s="31">
        <f>SUM(J6,J7,J10,J11,J12)</f>
        <v>38500000</v>
      </c>
    </row>
    <row r="6" spans="1:10" ht="30" customHeight="1" x14ac:dyDescent="0.15">
      <c r="A6" s="114"/>
      <c r="B6" s="114"/>
      <c r="C6" s="31" t="s">
        <v>1</v>
      </c>
      <c r="D6" s="31"/>
      <c r="E6" s="32"/>
      <c r="F6" s="32"/>
      <c r="G6" s="33">
        <f t="shared" ref="G6:G21" si="0">E6-F6</f>
        <v>0</v>
      </c>
      <c r="H6" s="12"/>
      <c r="J6" s="31"/>
    </row>
    <row r="7" spans="1:10" ht="30" customHeight="1" x14ac:dyDescent="0.15">
      <c r="A7" s="114"/>
      <c r="B7" s="114"/>
      <c r="C7" s="31" t="s">
        <v>2</v>
      </c>
      <c r="D7" s="31"/>
      <c r="E7" s="32">
        <f>SUM(E8,E9)</f>
        <v>0</v>
      </c>
      <c r="F7" s="32">
        <f>SUM(F8,F9)</f>
        <v>0</v>
      </c>
      <c r="G7" s="33">
        <f t="shared" si="0"/>
        <v>0</v>
      </c>
      <c r="H7" s="12"/>
      <c r="J7" s="31">
        <f>SUM(J8,J9)</f>
        <v>38500000</v>
      </c>
    </row>
    <row r="8" spans="1:10" ht="30" customHeight="1" x14ac:dyDescent="0.15">
      <c r="A8" s="114"/>
      <c r="B8" s="114"/>
      <c r="C8" s="31" t="s">
        <v>3</v>
      </c>
      <c r="D8" s="31"/>
      <c r="E8" s="32"/>
      <c r="F8" s="32"/>
      <c r="G8" s="33">
        <f t="shared" si="0"/>
        <v>0</v>
      </c>
      <c r="H8" s="12"/>
      <c r="J8" s="31">
        <v>25500000</v>
      </c>
    </row>
    <row r="9" spans="1:10" ht="30" customHeight="1" x14ac:dyDescent="0.15">
      <c r="A9" s="114"/>
      <c r="B9" s="114"/>
      <c r="C9" s="31" t="s">
        <v>4</v>
      </c>
      <c r="D9" s="31"/>
      <c r="E9" s="32"/>
      <c r="F9" s="32"/>
      <c r="G9" s="33">
        <f t="shared" si="0"/>
        <v>0</v>
      </c>
      <c r="H9" s="12"/>
      <c r="J9" s="31">
        <v>13000000</v>
      </c>
    </row>
    <row r="10" spans="1:10" ht="30" customHeight="1" x14ac:dyDescent="0.15">
      <c r="A10" s="114"/>
      <c r="B10" s="114"/>
      <c r="C10" s="31" t="s">
        <v>5</v>
      </c>
      <c r="D10" s="31"/>
      <c r="E10" s="32">
        <v>0</v>
      </c>
      <c r="F10" s="32">
        <v>0</v>
      </c>
      <c r="G10" s="33">
        <f t="shared" si="0"/>
        <v>0</v>
      </c>
      <c r="H10" s="12"/>
      <c r="J10" s="31">
        <v>0</v>
      </c>
    </row>
    <row r="11" spans="1:10" ht="30" customHeight="1" x14ac:dyDescent="0.15">
      <c r="A11" s="114"/>
      <c r="B11" s="114"/>
      <c r="C11" s="31" t="s">
        <v>6</v>
      </c>
      <c r="D11" s="31"/>
      <c r="E11" s="32">
        <v>0</v>
      </c>
      <c r="F11" s="32">
        <v>0</v>
      </c>
      <c r="G11" s="33">
        <f t="shared" si="0"/>
        <v>0</v>
      </c>
      <c r="H11" s="12"/>
      <c r="J11" s="31">
        <v>0</v>
      </c>
    </row>
    <row r="12" spans="1:10" ht="30" customHeight="1" x14ac:dyDescent="0.15">
      <c r="A12" s="114"/>
      <c r="B12" s="114"/>
      <c r="C12" s="31" t="s">
        <v>7</v>
      </c>
      <c r="D12" s="31"/>
      <c r="E12" s="32">
        <v>0</v>
      </c>
      <c r="F12" s="32">
        <v>0</v>
      </c>
      <c r="G12" s="33">
        <f t="shared" si="0"/>
        <v>0</v>
      </c>
      <c r="H12" s="12"/>
      <c r="J12" s="31">
        <v>0</v>
      </c>
    </row>
    <row r="13" spans="1:10" ht="30" customHeight="1" x14ac:dyDescent="0.15">
      <c r="A13" s="114"/>
      <c r="B13" s="114"/>
      <c r="C13" s="31" t="s">
        <v>8</v>
      </c>
      <c r="D13" s="31"/>
      <c r="E13" s="62">
        <f>SUM(E14)</f>
        <v>0</v>
      </c>
      <c r="F13" s="32">
        <f>SUM(F14)</f>
        <v>0</v>
      </c>
      <c r="G13" s="33">
        <f t="shared" si="0"/>
        <v>0</v>
      </c>
      <c r="H13" s="12"/>
      <c r="J13" s="31">
        <f>SUM(J14)</f>
        <v>0</v>
      </c>
    </row>
    <row r="14" spans="1:10" ht="30" customHeight="1" x14ac:dyDescent="0.15">
      <c r="A14" s="114"/>
      <c r="B14" s="114"/>
      <c r="C14" s="31" t="s">
        <v>9</v>
      </c>
      <c r="D14" s="31"/>
      <c r="E14" s="32"/>
      <c r="F14" s="32"/>
      <c r="G14" s="33">
        <f t="shared" si="0"/>
        <v>0</v>
      </c>
      <c r="H14" s="12"/>
      <c r="J14" s="31"/>
    </row>
    <row r="15" spans="1:10" ht="30" customHeight="1" x14ac:dyDescent="0.15">
      <c r="A15" s="114"/>
      <c r="B15" s="114"/>
      <c r="C15" s="31" t="s">
        <v>10</v>
      </c>
      <c r="D15" s="31"/>
      <c r="E15" s="62">
        <f>SUM(E16)</f>
        <v>0</v>
      </c>
      <c r="F15" s="32">
        <f>SUM(F16)</f>
        <v>0</v>
      </c>
      <c r="G15" s="33">
        <f t="shared" si="0"/>
        <v>0</v>
      </c>
      <c r="H15" s="12"/>
      <c r="J15" s="31">
        <f>SUM(J16)</f>
        <v>0</v>
      </c>
    </row>
    <row r="16" spans="1:10" ht="30" customHeight="1" x14ac:dyDescent="0.15">
      <c r="A16" s="114"/>
      <c r="B16" s="114"/>
      <c r="C16" s="31" t="s">
        <v>7</v>
      </c>
      <c r="D16" s="31"/>
      <c r="E16" s="32"/>
      <c r="F16" s="32"/>
      <c r="G16" s="33">
        <f t="shared" si="0"/>
        <v>0</v>
      </c>
      <c r="H16" s="12"/>
      <c r="J16" s="31"/>
    </row>
    <row r="17" spans="1:10" ht="30" customHeight="1" x14ac:dyDescent="0.15">
      <c r="A17" s="114"/>
      <c r="B17" s="114"/>
      <c r="C17" s="31" t="s">
        <v>11</v>
      </c>
      <c r="D17" s="31"/>
      <c r="E17" s="62">
        <v>0</v>
      </c>
      <c r="F17" s="32">
        <v>0</v>
      </c>
      <c r="G17" s="33">
        <f t="shared" si="0"/>
        <v>0</v>
      </c>
      <c r="H17" s="12"/>
      <c r="J17" s="31">
        <v>0</v>
      </c>
    </row>
    <row r="18" spans="1:10" ht="30" customHeight="1" x14ac:dyDescent="0.15">
      <c r="A18" s="114"/>
      <c r="B18" s="114"/>
      <c r="C18" s="31" t="s">
        <v>112</v>
      </c>
      <c r="D18" s="31"/>
      <c r="E18" s="62">
        <v>0</v>
      </c>
      <c r="F18" s="32"/>
      <c r="G18" s="33"/>
      <c r="H18" s="12"/>
      <c r="J18" s="31"/>
    </row>
    <row r="19" spans="1:10" ht="30" customHeight="1" x14ac:dyDescent="0.15">
      <c r="A19" s="114"/>
      <c r="B19" s="114"/>
      <c r="C19" s="31" t="s">
        <v>12</v>
      </c>
      <c r="D19" s="31"/>
      <c r="E19" s="62">
        <v>400</v>
      </c>
      <c r="F19" s="32">
        <v>0</v>
      </c>
      <c r="G19" s="33">
        <f t="shared" si="0"/>
        <v>400</v>
      </c>
      <c r="H19" s="12"/>
      <c r="J19" s="31">
        <v>3000</v>
      </c>
    </row>
    <row r="20" spans="1:10" ht="30" customHeight="1" x14ac:dyDescent="0.15">
      <c r="A20" s="114"/>
      <c r="B20" s="114"/>
      <c r="C20" s="31" t="s">
        <v>13</v>
      </c>
      <c r="D20" s="31"/>
      <c r="E20" s="62">
        <f>SUM(E21)</f>
        <v>0</v>
      </c>
      <c r="F20" s="32">
        <f>SUM(F21)</f>
        <v>0</v>
      </c>
      <c r="G20" s="33">
        <f t="shared" si="0"/>
        <v>0</v>
      </c>
      <c r="H20" s="12"/>
      <c r="J20" s="31">
        <f>SUM(J21)</f>
        <v>0</v>
      </c>
    </row>
    <row r="21" spans="1:10" ht="30" customHeight="1" x14ac:dyDescent="0.15">
      <c r="A21" s="114"/>
      <c r="B21" s="114"/>
      <c r="C21" s="31" t="s">
        <v>14</v>
      </c>
      <c r="D21" s="31"/>
      <c r="E21" s="32"/>
      <c r="F21" s="32"/>
      <c r="G21" s="33">
        <f t="shared" si="0"/>
        <v>0</v>
      </c>
      <c r="H21" s="12"/>
      <c r="J21" s="31"/>
    </row>
    <row r="22" spans="1:10" ht="30" customHeight="1" x14ac:dyDescent="0.15">
      <c r="A22" s="114"/>
      <c r="B22" s="115"/>
      <c r="C22" s="110" t="s">
        <v>106</v>
      </c>
      <c r="D22" s="112"/>
      <c r="E22" s="34">
        <f>SUM(E5,,E13,E15,E17,E18,E19,E20)</f>
        <v>400</v>
      </c>
      <c r="F22" s="34">
        <f>SUM(F5,,F13,F15,F17,F19,F20)</f>
        <v>0</v>
      </c>
      <c r="G22" s="35">
        <f>E22-F22</f>
        <v>400</v>
      </c>
      <c r="H22" s="18"/>
      <c r="J22" s="34">
        <f>SUM(J5,,J13,J15,J17,J19,J20)</f>
        <v>38503000</v>
      </c>
    </row>
    <row r="23" spans="1:10" ht="30" customHeight="1" x14ac:dyDescent="0.15">
      <c r="A23" s="114"/>
      <c r="B23" s="113" t="s">
        <v>124</v>
      </c>
      <c r="C23" s="93" t="s">
        <v>15</v>
      </c>
      <c r="D23" s="94"/>
      <c r="E23" s="67">
        <f>SUM(E24:E31)</f>
        <v>0</v>
      </c>
      <c r="F23" s="67">
        <f>SUM(F24:F31)</f>
        <v>0</v>
      </c>
      <c r="G23" s="95">
        <f t="shared" ref="G23:G87" si="1">E23-F23</f>
        <v>0</v>
      </c>
      <c r="H23" s="68"/>
      <c r="J23" s="38">
        <f>SUM(J25:J31)</f>
        <v>54000</v>
      </c>
    </row>
    <row r="24" spans="1:10" ht="30" customHeight="1" x14ac:dyDescent="0.15">
      <c r="A24" s="114"/>
      <c r="B24" s="114"/>
      <c r="C24" s="77" t="s">
        <v>110</v>
      </c>
      <c r="D24" s="78"/>
      <c r="E24" s="64"/>
      <c r="F24" s="64"/>
      <c r="G24" s="33">
        <f t="shared" si="1"/>
        <v>0</v>
      </c>
      <c r="H24" s="80"/>
      <c r="I24" s="81"/>
      <c r="J24" s="78"/>
    </row>
    <row r="25" spans="1:10" ht="30" customHeight="1" x14ac:dyDescent="0.15">
      <c r="A25" s="114"/>
      <c r="B25" s="114"/>
      <c r="C25" s="51" t="s">
        <v>17</v>
      </c>
      <c r="D25" s="31"/>
      <c r="E25" s="32">
        <f>ROUNDDOWN(J25*1.03,-5)</f>
        <v>0</v>
      </c>
      <c r="F25" s="32"/>
      <c r="G25" s="33">
        <f t="shared" si="1"/>
        <v>0</v>
      </c>
      <c r="H25" s="12"/>
    </row>
    <row r="26" spans="1:10" ht="30" customHeight="1" x14ac:dyDescent="0.15">
      <c r="A26" s="114"/>
      <c r="B26" s="114"/>
      <c r="C26" s="51" t="s">
        <v>18</v>
      </c>
      <c r="D26" s="31"/>
      <c r="E26" s="32">
        <f t="shared" ref="E26:E31" si="2">ROUNDDOWN(J26*1.03,-5)</f>
        <v>0</v>
      </c>
      <c r="F26" s="32"/>
      <c r="G26" s="33">
        <f t="shared" si="1"/>
        <v>0</v>
      </c>
      <c r="H26" s="12"/>
    </row>
    <row r="27" spans="1:10" ht="30" customHeight="1" x14ac:dyDescent="0.15">
      <c r="A27" s="114"/>
      <c r="B27" s="114"/>
      <c r="C27" s="51" t="s">
        <v>19</v>
      </c>
      <c r="D27" s="31"/>
      <c r="E27" s="32">
        <f t="shared" si="2"/>
        <v>0</v>
      </c>
      <c r="F27" s="32"/>
      <c r="G27" s="33">
        <f t="shared" si="1"/>
        <v>0</v>
      </c>
      <c r="H27" s="12"/>
    </row>
    <row r="28" spans="1:10" ht="30" customHeight="1" x14ac:dyDescent="0.15">
      <c r="A28" s="114"/>
      <c r="B28" s="114"/>
      <c r="C28" s="51" t="s">
        <v>20</v>
      </c>
      <c r="D28" s="31"/>
      <c r="E28" s="32">
        <f t="shared" si="2"/>
        <v>0</v>
      </c>
      <c r="F28" s="32"/>
      <c r="G28" s="33">
        <f t="shared" si="1"/>
        <v>0</v>
      </c>
      <c r="H28" s="12"/>
    </row>
    <row r="29" spans="1:10" ht="30" customHeight="1" x14ac:dyDescent="0.15">
      <c r="A29" s="114"/>
      <c r="B29" s="114"/>
      <c r="C29" s="51" t="s">
        <v>21</v>
      </c>
      <c r="D29" s="31"/>
      <c r="E29" s="32">
        <f t="shared" si="2"/>
        <v>0</v>
      </c>
      <c r="F29" s="32"/>
      <c r="G29" s="33">
        <f t="shared" si="1"/>
        <v>0</v>
      </c>
      <c r="H29" s="12"/>
    </row>
    <row r="30" spans="1:10" ht="30" customHeight="1" x14ac:dyDescent="0.15">
      <c r="A30" s="114"/>
      <c r="B30" s="114"/>
      <c r="C30" s="51" t="s">
        <v>22</v>
      </c>
      <c r="D30" s="31"/>
      <c r="E30" s="32">
        <f t="shared" si="2"/>
        <v>0</v>
      </c>
      <c r="F30" s="32"/>
      <c r="G30" s="33">
        <f t="shared" si="1"/>
        <v>0</v>
      </c>
      <c r="H30" s="12"/>
    </row>
    <row r="31" spans="1:10" ht="30" customHeight="1" x14ac:dyDescent="0.15">
      <c r="A31" s="114"/>
      <c r="B31" s="114"/>
      <c r="C31" s="51" t="s">
        <v>23</v>
      </c>
      <c r="D31" s="31"/>
      <c r="E31" s="32">
        <f t="shared" si="2"/>
        <v>0</v>
      </c>
      <c r="F31" s="32"/>
      <c r="G31" s="33">
        <f t="shared" si="1"/>
        <v>0</v>
      </c>
      <c r="H31" s="12"/>
      <c r="J31" s="1">
        <v>54000</v>
      </c>
    </row>
    <row r="32" spans="1:10" ht="30" customHeight="1" x14ac:dyDescent="0.15">
      <c r="A32" s="114"/>
      <c r="B32" s="114"/>
      <c r="C32" s="90" t="s">
        <v>24</v>
      </c>
      <c r="D32" s="91"/>
      <c r="E32" s="71">
        <f>SUM(E33:E55)</f>
        <v>0</v>
      </c>
      <c r="F32" s="71">
        <f>SUM(F33:F55)</f>
        <v>0</v>
      </c>
      <c r="G32" s="92">
        <f t="shared" si="1"/>
        <v>0</v>
      </c>
      <c r="H32" s="72"/>
      <c r="J32" s="44">
        <f>SUM(J33:J55)</f>
        <v>4726000</v>
      </c>
    </row>
    <row r="33" spans="1:10" ht="30" customHeight="1" x14ac:dyDescent="0.15">
      <c r="A33" s="114"/>
      <c r="B33" s="114"/>
      <c r="C33" s="51" t="s">
        <v>25</v>
      </c>
      <c r="D33" s="31"/>
      <c r="E33" s="32"/>
      <c r="F33" s="32"/>
      <c r="G33" s="33">
        <f t="shared" si="1"/>
        <v>0</v>
      </c>
      <c r="H33" s="12"/>
      <c r="J33" s="1">
        <v>2634000</v>
      </c>
    </row>
    <row r="34" spans="1:10" ht="30" customHeight="1" x14ac:dyDescent="0.15">
      <c r="A34" s="114"/>
      <c r="B34" s="114"/>
      <c r="C34" s="51" t="s">
        <v>26</v>
      </c>
      <c r="D34" s="31"/>
      <c r="E34" s="32"/>
      <c r="F34" s="32"/>
      <c r="G34" s="33">
        <f t="shared" si="1"/>
        <v>0</v>
      </c>
      <c r="H34" s="12"/>
      <c r="J34" s="1">
        <v>700000</v>
      </c>
    </row>
    <row r="35" spans="1:10" ht="30" customHeight="1" x14ac:dyDescent="0.15">
      <c r="A35" s="114"/>
      <c r="B35" s="114"/>
      <c r="C35" s="51" t="s">
        <v>27</v>
      </c>
      <c r="D35" s="31"/>
      <c r="E35" s="32"/>
      <c r="F35" s="32"/>
      <c r="G35" s="33">
        <f t="shared" si="1"/>
        <v>0</v>
      </c>
      <c r="H35" s="12"/>
    </row>
    <row r="36" spans="1:10" ht="30" customHeight="1" x14ac:dyDescent="0.15">
      <c r="A36" s="114"/>
      <c r="B36" s="114"/>
      <c r="C36" s="51" t="s">
        <v>28</v>
      </c>
      <c r="D36" s="31"/>
      <c r="E36" s="32"/>
      <c r="F36" s="32"/>
      <c r="G36" s="33">
        <f t="shared" si="1"/>
        <v>0</v>
      </c>
      <c r="H36" s="12"/>
    </row>
    <row r="37" spans="1:10" ht="30" customHeight="1" x14ac:dyDescent="0.15">
      <c r="A37" s="114"/>
      <c r="B37" s="114"/>
      <c r="C37" s="51" t="s">
        <v>29</v>
      </c>
      <c r="D37" s="31"/>
      <c r="E37" s="32"/>
      <c r="F37" s="32"/>
      <c r="G37" s="33">
        <f t="shared" si="1"/>
        <v>0</v>
      </c>
      <c r="H37" s="12"/>
      <c r="J37" s="1">
        <v>30000</v>
      </c>
    </row>
    <row r="38" spans="1:10" ht="30" customHeight="1" x14ac:dyDescent="0.15">
      <c r="A38" s="114"/>
      <c r="B38" s="114"/>
      <c r="C38" s="51" t="s">
        <v>30</v>
      </c>
      <c r="D38" s="31"/>
      <c r="E38" s="32"/>
      <c r="F38" s="32"/>
      <c r="G38" s="33">
        <f t="shared" si="1"/>
        <v>0</v>
      </c>
      <c r="H38" s="12"/>
      <c r="J38" s="1">
        <v>352000</v>
      </c>
    </row>
    <row r="39" spans="1:10" ht="30" customHeight="1" x14ac:dyDescent="0.15">
      <c r="A39" s="114"/>
      <c r="B39" s="114"/>
      <c r="C39" s="51" t="s">
        <v>31</v>
      </c>
      <c r="D39" s="31"/>
      <c r="E39" s="32"/>
      <c r="F39" s="32"/>
      <c r="G39" s="33">
        <f t="shared" si="1"/>
        <v>0</v>
      </c>
      <c r="H39" s="12"/>
    </row>
    <row r="40" spans="1:10" ht="30" customHeight="1" x14ac:dyDescent="0.15">
      <c r="A40" s="114"/>
      <c r="B40" s="114"/>
      <c r="C40" s="51" t="s">
        <v>32</v>
      </c>
      <c r="D40" s="31"/>
      <c r="E40" s="32"/>
      <c r="F40" s="32"/>
      <c r="G40" s="33">
        <f t="shared" si="1"/>
        <v>0</v>
      </c>
      <c r="H40" s="12"/>
      <c r="J40" s="1">
        <v>23000</v>
      </c>
    </row>
    <row r="41" spans="1:10" ht="30" customHeight="1" x14ac:dyDescent="0.15">
      <c r="A41" s="114"/>
      <c r="B41" s="114"/>
      <c r="C41" s="51" t="s">
        <v>33</v>
      </c>
      <c r="D41" s="31"/>
      <c r="E41" s="32"/>
      <c r="F41" s="32"/>
      <c r="G41" s="33">
        <f t="shared" si="1"/>
        <v>0</v>
      </c>
      <c r="H41" s="12"/>
    </row>
    <row r="42" spans="1:10" ht="30" customHeight="1" x14ac:dyDescent="0.15">
      <c r="A42" s="114"/>
      <c r="B42" s="114"/>
      <c r="C42" s="51" t="s">
        <v>34</v>
      </c>
      <c r="D42" s="31"/>
      <c r="E42" s="32"/>
      <c r="F42" s="32"/>
      <c r="G42" s="33">
        <f t="shared" si="1"/>
        <v>0</v>
      </c>
      <c r="H42" s="12"/>
    </row>
    <row r="43" spans="1:10" ht="30" customHeight="1" x14ac:dyDescent="0.15">
      <c r="A43" s="114"/>
      <c r="B43" s="114"/>
      <c r="C43" s="51" t="s">
        <v>35</v>
      </c>
      <c r="D43" s="31"/>
      <c r="E43" s="32"/>
      <c r="F43" s="32"/>
      <c r="G43" s="33">
        <f t="shared" si="1"/>
        <v>0</v>
      </c>
      <c r="H43" s="12"/>
    </row>
    <row r="44" spans="1:10" ht="30" customHeight="1" x14ac:dyDescent="0.15">
      <c r="A44" s="114"/>
      <c r="B44" s="114"/>
      <c r="C44" s="51" t="s">
        <v>36</v>
      </c>
      <c r="D44" s="31"/>
      <c r="E44" s="32"/>
      <c r="F44" s="32"/>
      <c r="G44" s="33">
        <f t="shared" si="1"/>
        <v>0</v>
      </c>
      <c r="H44" s="12"/>
      <c r="J44" s="1">
        <v>932000</v>
      </c>
    </row>
    <row r="45" spans="1:10" ht="30" customHeight="1" x14ac:dyDescent="0.15">
      <c r="A45" s="114"/>
      <c r="B45" s="114"/>
      <c r="C45" s="51" t="s">
        <v>37</v>
      </c>
      <c r="D45" s="31"/>
      <c r="E45" s="32"/>
      <c r="F45" s="32"/>
      <c r="G45" s="33">
        <f t="shared" si="1"/>
        <v>0</v>
      </c>
      <c r="H45" s="12"/>
    </row>
    <row r="46" spans="1:10" ht="30" customHeight="1" x14ac:dyDescent="0.15">
      <c r="A46" s="114"/>
      <c r="B46" s="114"/>
      <c r="C46" s="51" t="s">
        <v>38</v>
      </c>
      <c r="D46" s="31"/>
      <c r="E46" s="32"/>
      <c r="F46" s="32"/>
      <c r="G46" s="33">
        <f t="shared" si="1"/>
        <v>0</v>
      </c>
      <c r="H46" s="12"/>
    </row>
    <row r="47" spans="1:10" ht="30" customHeight="1" x14ac:dyDescent="0.15">
      <c r="A47" s="114"/>
      <c r="B47" s="114"/>
      <c r="C47" s="51" t="s">
        <v>39</v>
      </c>
      <c r="D47" s="31"/>
      <c r="E47" s="32"/>
      <c r="F47" s="32"/>
      <c r="G47" s="33">
        <f t="shared" si="1"/>
        <v>0</v>
      </c>
      <c r="H47" s="12"/>
    </row>
    <row r="48" spans="1:10" ht="30" customHeight="1" x14ac:dyDescent="0.15">
      <c r="A48" s="114"/>
      <c r="B48" s="114"/>
      <c r="C48" s="51" t="s">
        <v>40</v>
      </c>
      <c r="D48" s="31"/>
      <c r="E48" s="32"/>
      <c r="F48" s="32"/>
      <c r="G48" s="33">
        <f t="shared" si="1"/>
        <v>0</v>
      </c>
      <c r="H48" s="12"/>
    </row>
    <row r="49" spans="1:10" ht="30" customHeight="1" x14ac:dyDescent="0.15">
      <c r="A49" s="114"/>
      <c r="B49" s="114"/>
      <c r="C49" s="51" t="s">
        <v>41</v>
      </c>
      <c r="D49" s="31"/>
      <c r="E49" s="32"/>
      <c r="F49" s="32"/>
      <c r="G49" s="33">
        <f t="shared" si="1"/>
        <v>0</v>
      </c>
      <c r="H49" s="12"/>
    </row>
    <row r="50" spans="1:10" ht="30" customHeight="1" x14ac:dyDescent="0.15">
      <c r="A50" s="114"/>
      <c r="B50" s="114"/>
      <c r="C50" s="51" t="s">
        <v>42</v>
      </c>
      <c r="D50" s="31"/>
      <c r="E50" s="32"/>
      <c r="F50" s="32"/>
      <c r="G50" s="33">
        <f t="shared" si="1"/>
        <v>0</v>
      </c>
      <c r="H50" s="12"/>
    </row>
    <row r="51" spans="1:10" ht="30" customHeight="1" x14ac:dyDescent="0.15">
      <c r="A51" s="114"/>
      <c r="B51" s="114"/>
      <c r="C51" s="51" t="s">
        <v>43</v>
      </c>
      <c r="D51" s="31"/>
      <c r="E51" s="32"/>
      <c r="F51" s="32"/>
      <c r="G51" s="33">
        <f t="shared" si="1"/>
        <v>0</v>
      </c>
      <c r="H51" s="12"/>
    </row>
    <row r="52" spans="1:10" ht="30" customHeight="1" x14ac:dyDescent="0.15">
      <c r="A52" s="114"/>
      <c r="B52" s="114"/>
      <c r="C52" s="51" t="s">
        <v>44</v>
      </c>
      <c r="D52" s="31"/>
      <c r="E52" s="32"/>
      <c r="F52" s="32"/>
      <c r="G52" s="33">
        <f t="shared" si="1"/>
        <v>0</v>
      </c>
      <c r="H52" s="12"/>
    </row>
    <row r="53" spans="1:10" ht="30" customHeight="1" x14ac:dyDescent="0.15">
      <c r="A53" s="114"/>
      <c r="B53" s="114"/>
      <c r="C53" s="51" t="s">
        <v>45</v>
      </c>
      <c r="D53" s="31"/>
      <c r="E53" s="32"/>
      <c r="F53" s="32"/>
      <c r="G53" s="33">
        <f t="shared" si="1"/>
        <v>0</v>
      </c>
      <c r="H53" s="12"/>
    </row>
    <row r="54" spans="1:10" ht="30" customHeight="1" x14ac:dyDescent="0.15">
      <c r="A54" s="114"/>
      <c r="B54" s="114"/>
      <c r="C54" s="51" t="s">
        <v>46</v>
      </c>
      <c r="D54" s="31"/>
      <c r="E54" s="32"/>
      <c r="F54" s="32"/>
      <c r="G54" s="33">
        <f t="shared" si="1"/>
        <v>0</v>
      </c>
      <c r="H54" s="12"/>
      <c r="J54" s="1">
        <v>55000</v>
      </c>
    </row>
    <row r="55" spans="1:10" ht="30" customHeight="1" x14ac:dyDescent="0.15">
      <c r="A55" s="114"/>
      <c r="B55" s="114"/>
      <c r="C55" s="51" t="s">
        <v>47</v>
      </c>
      <c r="D55" s="31"/>
      <c r="E55" s="32"/>
      <c r="F55" s="32"/>
      <c r="G55" s="33">
        <f t="shared" si="1"/>
        <v>0</v>
      </c>
      <c r="H55" s="12"/>
    </row>
    <row r="56" spans="1:10" ht="30" customHeight="1" x14ac:dyDescent="0.15">
      <c r="A56" s="114"/>
      <c r="B56" s="114"/>
      <c r="C56" s="87" t="s">
        <v>48</v>
      </c>
      <c r="D56" s="88"/>
      <c r="E56" s="75">
        <f>SUM(E57:E79)</f>
        <v>0</v>
      </c>
      <c r="F56" s="75">
        <f>SUM(F57:F79)</f>
        <v>0</v>
      </c>
      <c r="G56" s="89">
        <f t="shared" si="1"/>
        <v>0</v>
      </c>
      <c r="H56" s="76"/>
      <c r="J56" s="48">
        <f>SUM(J57:J79)</f>
        <v>1054000</v>
      </c>
    </row>
    <row r="57" spans="1:10" ht="30" customHeight="1" x14ac:dyDescent="0.15">
      <c r="A57" s="114"/>
      <c r="B57" s="114"/>
      <c r="C57" s="51" t="s">
        <v>49</v>
      </c>
      <c r="D57" s="31"/>
      <c r="E57" s="32"/>
      <c r="F57" s="32"/>
      <c r="G57" s="33">
        <f t="shared" si="1"/>
        <v>0</v>
      </c>
      <c r="H57" s="12"/>
    </row>
    <row r="58" spans="1:10" ht="30" customHeight="1" x14ac:dyDescent="0.15">
      <c r="A58" s="114"/>
      <c r="B58" s="114"/>
      <c r="C58" s="51" t="s">
        <v>50</v>
      </c>
      <c r="D58" s="31"/>
      <c r="E58" s="32"/>
      <c r="F58" s="32"/>
      <c r="G58" s="33">
        <f t="shared" si="1"/>
        <v>0</v>
      </c>
      <c r="H58" s="12"/>
    </row>
    <row r="59" spans="1:10" ht="30" customHeight="1" x14ac:dyDescent="0.15">
      <c r="A59" s="114"/>
      <c r="B59" s="114"/>
      <c r="C59" s="51" t="s">
        <v>51</v>
      </c>
      <c r="D59" s="31"/>
      <c r="E59" s="32"/>
      <c r="F59" s="32"/>
      <c r="G59" s="33">
        <f t="shared" si="1"/>
        <v>0</v>
      </c>
      <c r="H59" s="12"/>
    </row>
    <row r="60" spans="1:10" ht="30" customHeight="1" x14ac:dyDescent="0.15">
      <c r="A60" s="114"/>
      <c r="B60" s="114"/>
      <c r="C60" s="51" t="s">
        <v>52</v>
      </c>
      <c r="D60" s="31"/>
      <c r="E60" s="32"/>
      <c r="F60" s="32"/>
      <c r="G60" s="33">
        <f t="shared" si="1"/>
        <v>0</v>
      </c>
      <c r="H60" s="12"/>
    </row>
    <row r="61" spans="1:10" ht="30" customHeight="1" x14ac:dyDescent="0.15">
      <c r="A61" s="114"/>
      <c r="B61" s="114"/>
      <c r="C61" s="51" t="s">
        <v>53</v>
      </c>
      <c r="D61" s="31"/>
      <c r="E61" s="32"/>
      <c r="F61" s="32"/>
      <c r="G61" s="33">
        <f t="shared" si="1"/>
        <v>0</v>
      </c>
      <c r="H61" s="12"/>
    </row>
    <row r="62" spans="1:10" ht="30" customHeight="1" x14ac:dyDescent="0.15">
      <c r="A62" s="114"/>
      <c r="B62" s="114"/>
      <c r="C62" s="51" t="s">
        <v>54</v>
      </c>
      <c r="D62" s="31"/>
      <c r="E62" s="32"/>
      <c r="F62" s="32"/>
      <c r="G62" s="33">
        <f t="shared" si="1"/>
        <v>0</v>
      </c>
      <c r="H62" s="12"/>
    </row>
    <row r="63" spans="1:10" ht="30" customHeight="1" x14ac:dyDescent="0.15">
      <c r="A63" s="114"/>
      <c r="B63" s="114"/>
      <c r="C63" s="51" t="s">
        <v>36</v>
      </c>
      <c r="D63" s="31"/>
      <c r="E63" s="32"/>
      <c r="F63" s="32"/>
      <c r="G63" s="33">
        <f t="shared" si="1"/>
        <v>0</v>
      </c>
      <c r="H63" s="12"/>
      <c r="J63" s="1">
        <v>1000000</v>
      </c>
    </row>
    <row r="64" spans="1:10" ht="30" customHeight="1" x14ac:dyDescent="0.15">
      <c r="A64" s="114"/>
      <c r="B64" s="114"/>
      <c r="C64" s="51" t="s">
        <v>37</v>
      </c>
      <c r="D64" s="31"/>
      <c r="E64" s="32"/>
      <c r="F64" s="32"/>
      <c r="G64" s="33">
        <f t="shared" si="1"/>
        <v>0</v>
      </c>
      <c r="H64" s="12"/>
    </row>
    <row r="65" spans="1:10" ht="30" customHeight="1" x14ac:dyDescent="0.15">
      <c r="A65" s="114"/>
      <c r="B65" s="114"/>
      <c r="C65" s="51" t="s">
        <v>55</v>
      </c>
      <c r="D65" s="31"/>
      <c r="E65" s="32"/>
      <c r="F65" s="32"/>
      <c r="G65" s="33">
        <f t="shared" si="1"/>
        <v>0</v>
      </c>
      <c r="H65" s="12"/>
    </row>
    <row r="66" spans="1:10" ht="30" customHeight="1" x14ac:dyDescent="0.15">
      <c r="A66" s="114"/>
      <c r="B66" s="114"/>
      <c r="C66" s="51" t="s">
        <v>56</v>
      </c>
      <c r="D66" s="31"/>
      <c r="E66" s="32"/>
      <c r="F66" s="32"/>
      <c r="G66" s="33">
        <f t="shared" si="1"/>
        <v>0</v>
      </c>
      <c r="H66" s="12"/>
    </row>
    <row r="67" spans="1:10" ht="30" customHeight="1" x14ac:dyDescent="0.15">
      <c r="A67" s="114"/>
      <c r="B67" s="114"/>
      <c r="C67" s="51" t="s">
        <v>57</v>
      </c>
      <c r="D67" s="31"/>
      <c r="E67" s="32"/>
      <c r="F67" s="32"/>
      <c r="G67" s="33">
        <f t="shared" si="1"/>
        <v>0</v>
      </c>
      <c r="H67" s="12"/>
    </row>
    <row r="68" spans="1:10" ht="30" customHeight="1" x14ac:dyDescent="0.15">
      <c r="A68" s="114"/>
      <c r="B68" s="114"/>
      <c r="C68" s="51" t="s">
        <v>58</v>
      </c>
      <c r="D68" s="31"/>
      <c r="E68" s="32"/>
      <c r="F68" s="32"/>
      <c r="G68" s="33">
        <f t="shared" si="1"/>
        <v>0</v>
      </c>
      <c r="H68" s="12"/>
    </row>
    <row r="69" spans="1:10" ht="30" customHeight="1" x14ac:dyDescent="0.15">
      <c r="A69" s="114"/>
      <c r="B69" s="114"/>
      <c r="C69" s="51" t="s">
        <v>59</v>
      </c>
      <c r="D69" s="31"/>
      <c r="E69" s="32"/>
      <c r="F69" s="32"/>
      <c r="G69" s="33">
        <f t="shared" si="1"/>
        <v>0</v>
      </c>
      <c r="H69" s="12"/>
    </row>
    <row r="70" spans="1:10" ht="30" customHeight="1" x14ac:dyDescent="0.15">
      <c r="A70" s="114"/>
      <c r="B70" s="114"/>
      <c r="C70" s="51" t="s">
        <v>60</v>
      </c>
      <c r="D70" s="31"/>
      <c r="E70" s="32"/>
      <c r="F70" s="32"/>
      <c r="G70" s="33">
        <f t="shared" si="1"/>
        <v>0</v>
      </c>
      <c r="H70" s="12"/>
    </row>
    <row r="71" spans="1:10" ht="30" customHeight="1" x14ac:dyDescent="0.15">
      <c r="A71" s="114"/>
      <c r="B71" s="114"/>
      <c r="C71" s="51" t="s">
        <v>39</v>
      </c>
      <c r="D71" s="31"/>
      <c r="E71" s="32"/>
      <c r="F71" s="32"/>
      <c r="G71" s="33">
        <f t="shared" si="1"/>
        <v>0</v>
      </c>
      <c r="H71" s="12"/>
      <c r="J71" s="1">
        <v>41000</v>
      </c>
    </row>
    <row r="72" spans="1:10" ht="30" customHeight="1" x14ac:dyDescent="0.15">
      <c r="A72" s="114"/>
      <c r="B72" s="114"/>
      <c r="C72" s="51" t="s">
        <v>40</v>
      </c>
      <c r="D72" s="31"/>
      <c r="E72" s="32"/>
      <c r="F72" s="32"/>
      <c r="G72" s="33">
        <f t="shared" si="1"/>
        <v>0</v>
      </c>
      <c r="H72" s="12"/>
    </row>
    <row r="73" spans="1:10" ht="30" customHeight="1" x14ac:dyDescent="0.15">
      <c r="A73" s="114"/>
      <c r="B73" s="114"/>
      <c r="C73" s="51" t="s">
        <v>61</v>
      </c>
      <c r="D73" s="31"/>
      <c r="E73" s="32"/>
      <c r="F73" s="32"/>
      <c r="G73" s="33">
        <f t="shared" si="1"/>
        <v>0</v>
      </c>
      <c r="H73" s="12"/>
    </row>
    <row r="74" spans="1:10" ht="30" customHeight="1" x14ac:dyDescent="0.15">
      <c r="A74" s="114"/>
      <c r="B74" s="114"/>
      <c r="C74" s="51" t="s">
        <v>62</v>
      </c>
      <c r="D74" s="31"/>
      <c r="E74" s="32"/>
      <c r="F74" s="32"/>
      <c r="G74" s="33">
        <f t="shared" si="1"/>
        <v>0</v>
      </c>
      <c r="H74" s="12"/>
    </row>
    <row r="75" spans="1:10" ht="30" customHeight="1" x14ac:dyDescent="0.15">
      <c r="A75" s="114"/>
      <c r="B75" s="114"/>
      <c r="C75" s="51" t="s">
        <v>63</v>
      </c>
      <c r="D75" s="31"/>
      <c r="E75" s="32"/>
      <c r="F75" s="32"/>
      <c r="G75" s="33">
        <f t="shared" si="1"/>
        <v>0</v>
      </c>
      <c r="H75" s="12"/>
    </row>
    <row r="76" spans="1:10" ht="30" customHeight="1" x14ac:dyDescent="0.15">
      <c r="A76" s="114"/>
      <c r="B76" s="114"/>
      <c r="C76" s="51" t="s">
        <v>64</v>
      </c>
      <c r="D76" s="31"/>
      <c r="E76" s="32"/>
      <c r="F76" s="32"/>
      <c r="G76" s="33">
        <f t="shared" si="1"/>
        <v>0</v>
      </c>
      <c r="H76" s="12"/>
    </row>
    <row r="77" spans="1:10" ht="30" customHeight="1" x14ac:dyDescent="0.15">
      <c r="A77" s="114"/>
      <c r="B77" s="114"/>
      <c r="C77" s="51" t="s">
        <v>65</v>
      </c>
      <c r="D77" s="31"/>
      <c r="E77" s="32"/>
      <c r="F77" s="32"/>
      <c r="G77" s="33">
        <f t="shared" si="1"/>
        <v>0</v>
      </c>
      <c r="H77" s="12"/>
    </row>
    <row r="78" spans="1:10" ht="30" customHeight="1" x14ac:dyDescent="0.15">
      <c r="A78" s="114"/>
      <c r="B78" s="114"/>
      <c r="C78" s="51" t="s">
        <v>46</v>
      </c>
      <c r="D78" s="31"/>
      <c r="E78" s="32"/>
      <c r="F78" s="32"/>
      <c r="G78" s="33">
        <f t="shared" si="1"/>
        <v>0</v>
      </c>
      <c r="H78" s="12"/>
      <c r="J78" s="1">
        <v>13000</v>
      </c>
    </row>
    <row r="79" spans="1:10" ht="30" customHeight="1" x14ac:dyDescent="0.15">
      <c r="A79" s="114"/>
      <c r="B79" s="114"/>
      <c r="C79" s="51" t="s">
        <v>66</v>
      </c>
      <c r="D79" s="31"/>
      <c r="E79" s="32"/>
      <c r="F79" s="32"/>
      <c r="G79" s="33">
        <f t="shared" si="1"/>
        <v>0</v>
      </c>
      <c r="H79" s="12"/>
    </row>
    <row r="80" spans="1:10" ht="30" customHeight="1" x14ac:dyDescent="0.15">
      <c r="A80" s="114"/>
      <c r="B80" s="114"/>
      <c r="C80" s="51" t="s">
        <v>67</v>
      </c>
      <c r="D80" s="31"/>
      <c r="E80" s="32">
        <v>0</v>
      </c>
      <c r="F80" s="32">
        <v>0</v>
      </c>
      <c r="G80" s="33">
        <f t="shared" si="1"/>
        <v>0</v>
      </c>
      <c r="H80" s="12"/>
    </row>
    <row r="81" spans="1:10" ht="30" customHeight="1" x14ac:dyDescent="0.15">
      <c r="A81" s="114"/>
      <c r="B81" s="114"/>
      <c r="C81" s="51" t="s">
        <v>68</v>
      </c>
      <c r="D81" s="31"/>
      <c r="E81" s="32">
        <f>SUM(E82)</f>
        <v>0</v>
      </c>
      <c r="F81" s="32">
        <f>SUM(F82)</f>
        <v>0</v>
      </c>
      <c r="G81" s="33">
        <f t="shared" si="1"/>
        <v>0</v>
      </c>
      <c r="H81" s="12"/>
    </row>
    <row r="82" spans="1:10" ht="30" customHeight="1" x14ac:dyDescent="0.15">
      <c r="A82" s="114"/>
      <c r="B82" s="114"/>
      <c r="C82" s="63" t="s">
        <v>69</v>
      </c>
      <c r="D82" s="54"/>
      <c r="E82" s="55"/>
      <c r="F82" s="55"/>
      <c r="G82" s="56">
        <f t="shared" si="1"/>
        <v>0</v>
      </c>
      <c r="H82" s="15"/>
    </row>
    <row r="83" spans="1:10" ht="30" customHeight="1" x14ac:dyDescent="0.15">
      <c r="A83" s="114"/>
      <c r="B83" s="115"/>
      <c r="C83" s="50" t="s">
        <v>70</v>
      </c>
      <c r="D83" s="28"/>
      <c r="E83" s="29">
        <f>SUM(E23,E32,E56,E80,E81)</f>
        <v>0</v>
      </c>
      <c r="F83" s="29">
        <f>SUM(F23,F32,F56,F80,F81)</f>
        <v>0</v>
      </c>
      <c r="G83" s="30">
        <f t="shared" si="1"/>
        <v>0</v>
      </c>
      <c r="H83" s="11"/>
      <c r="J83" s="29">
        <f>SUM(J23,J32,J56,J80,J81)</f>
        <v>5834000</v>
      </c>
    </row>
    <row r="84" spans="1:10" ht="30" customHeight="1" x14ac:dyDescent="0.15">
      <c r="A84" s="115"/>
      <c r="B84" s="52"/>
      <c r="C84" s="41" t="s">
        <v>71</v>
      </c>
      <c r="D84" s="41"/>
      <c r="E84" s="34">
        <f>E22-E83</f>
        <v>400</v>
      </c>
      <c r="F84" s="34">
        <f>F22-F83</f>
        <v>0</v>
      </c>
      <c r="G84" s="35">
        <f t="shared" si="1"/>
        <v>400</v>
      </c>
      <c r="H84" s="18"/>
      <c r="J84" s="34">
        <f>J22-J83</f>
        <v>32669000</v>
      </c>
    </row>
    <row r="85" spans="1:10" ht="30" customHeight="1" x14ac:dyDescent="0.15">
      <c r="A85" s="113" t="s">
        <v>125</v>
      </c>
      <c r="B85" s="113" t="s">
        <v>123</v>
      </c>
      <c r="C85" s="28" t="s">
        <v>72</v>
      </c>
      <c r="D85" s="28"/>
      <c r="E85" s="29">
        <f>SUM(E86)</f>
        <v>0</v>
      </c>
      <c r="F85" s="29">
        <f>SUM(F86)</f>
        <v>0</v>
      </c>
      <c r="G85" s="30">
        <f t="shared" si="1"/>
        <v>0</v>
      </c>
      <c r="H85" s="11"/>
    </row>
    <row r="86" spans="1:10" ht="30" customHeight="1" x14ac:dyDescent="0.15">
      <c r="A86" s="114"/>
      <c r="B86" s="114"/>
      <c r="C86" s="31" t="s">
        <v>73</v>
      </c>
      <c r="D86" s="31"/>
      <c r="E86" s="32"/>
      <c r="F86" s="32"/>
      <c r="G86" s="33">
        <f t="shared" si="1"/>
        <v>0</v>
      </c>
      <c r="H86" s="12"/>
    </row>
    <row r="87" spans="1:10" ht="30" customHeight="1" x14ac:dyDescent="0.15">
      <c r="A87" s="114"/>
      <c r="B87" s="114"/>
      <c r="C87" s="31" t="s">
        <v>74</v>
      </c>
      <c r="D87" s="31"/>
      <c r="E87" s="32">
        <f>SUM(E88)</f>
        <v>0</v>
      </c>
      <c r="F87" s="32">
        <f>SUM(F88)</f>
        <v>0</v>
      </c>
      <c r="G87" s="33">
        <f t="shared" si="1"/>
        <v>0</v>
      </c>
      <c r="H87" s="12"/>
    </row>
    <row r="88" spans="1:10" ht="30" customHeight="1" x14ac:dyDescent="0.15">
      <c r="A88" s="114"/>
      <c r="B88" s="114"/>
      <c r="C88" s="31" t="s">
        <v>75</v>
      </c>
      <c r="D88" s="31"/>
      <c r="E88" s="32"/>
      <c r="F88" s="32"/>
      <c r="G88" s="33">
        <f t="shared" ref="G88:G117" si="3">E88-F88</f>
        <v>0</v>
      </c>
      <c r="H88" s="12"/>
    </row>
    <row r="89" spans="1:10" ht="30" customHeight="1" x14ac:dyDescent="0.15">
      <c r="A89" s="114"/>
      <c r="B89" s="114"/>
      <c r="C89" s="31" t="s">
        <v>76</v>
      </c>
      <c r="D89" s="31"/>
      <c r="E89" s="32">
        <v>0</v>
      </c>
      <c r="F89" s="32">
        <v>0</v>
      </c>
      <c r="G89" s="33">
        <f t="shared" si="3"/>
        <v>0</v>
      </c>
      <c r="H89" s="12"/>
    </row>
    <row r="90" spans="1:10" ht="30" customHeight="1" x14ac:dyDescent="0.15">
      <c r="A90" s="114"/>
      <c r="B90" s="115"/>
      <c r="C90" s="40" t="s">
        <v>77</v>
      </c>
      <c r="D90" s="41"/>
      <c r="E90" s="34">
        <f>SUM(E85,E87,E89)</f>
        <v>0</v>
      </c>
      <c r="F90" s="34">
        <f>SUM(F85,F87,F89)</f>
        <v>0</v>
      </c>
      <c r="G90" s="35">
        <f t="shared" si="3"/>
        <v>0</v>
      </c>
      <c r="H90" s="18"/>
      <c r="J90" s="34">
        <f>SUM(J85,J87,J89)</f>
        <v>0</v>
      </c>
    </row>
    <row r="91" spans="1:10" ht="30" customHeight="1" x14ac:dyDescent="0.15">
      <c r="A91" s="114"/>
      <c r="B91" s="113" t="s">
        <v>124</v>
      </c>
      <c r="C91" s="28" t="s">
        <v>78</v>
      </c>
      <c r="D91" s="28"/>
      <c r="E91" s="29"/>
      <c r="F91" s="29">
        <v>0</v>
      </c>
      <c r="G91" s="30">
        <f t="shared" si="3"/>
        <v>0</v>
      </c>
      <c r="H91" s="11"/>
    </row>
    <row r="92" spans="1:10" ht="30" customHeight="1" x14ac:dyDescent="0.15">
      <c r="A92" s="114"/>
      <c r="B92" s="114"/>
      <c r="C92" s="31" t="s">
        <v>79</v>
      </c>
      <c r="D92" s="31"/>
      <c r="E92" s="32">
        <f>SUM(E93:E97)</f>
        <v>0</v>
      </c>
      <c r="F92" s="32">
        <f>SUM(F93:F97)</f>
        <v>0</v>
      </c>
      <c r="G92" s="33">
        <f t="shared" si="3"/>
        <v>0</v>
      </c>
      <c r="H92" s="12"/>
    </row>
    <row r="93" spans="1:10" ht="30" customHeight="1" x14ac:dyDescent="0.15">
      <c r="A93" s="114"/>
      <c r="B93" s="114"/>
      <c r="C93" s="31" t="s">
        <v>80</v>
      </c>
      <c r="D93" s="31"/>
      <c r="E93" s="32"/>
      <c r="F93" s="32"/>
      <c r="G93" s="33">
        <f t="shared" si="3"/>
        <v>0</v>
      </c>
      <c r="H93" s="12"/>
    </row>
    <row r="94" spans="1:10" ht="30" customHeight="1" x14ac:dyDescent="0.15">
      <c r="A94" s="114"/>
      <c r="B94" s="114"/>
      <c r="C94" s="31" t="s">
        <v>81</v>
      </c>
      <c r="D94" s="31"/>
      <c r="E94" s="32"/>
      <c r="F94" s="32"/>
      <c r="G94" s="33">
        <f t="shared" si="3"/>
        <v>0</v>
      </c>
      <c r="H94" s="12"/>
    </row>
    <row r="95" spans="1:10" ht="30" customHeight="1" x14ac:dyDescent="0.15">
      <c r="A95" s="114"/>
      <c r="B95" s="114"/>
      <c r="C95" s="31" t="s">
        <v>82</v>
      </c>
      <c r="D95" s="31"/>
      <c r="E95" s="32"/>
      <c r="F95" s="32"/>
      <c r="G95" s="33">
        <f t="shared" si="3"/>
        <v>0</v>
      </c>
      <c r="H95" s="12"/>
    </row>
    <row r="96" spans="1:10" ht="30" customHeight="1" x14ac:dyDescent="0.15">
      <c r="A96" s="114"/>
      <c r="B96" s="114"/>
      <c r="C96" s="31" t="s">
        <v>83</v>
      </c>
      <c r="D96" s="31"/>
      <c r="E96" s="32"/>
      <c r="F96" s="32"/>
      <c r="G96" s="33">
        <f t="shared" si="3"/>
        <v>0</v>
      </c>
      <c r="H96" s="12"/>
    </row>
    <row r="97" spans="1:10" ht="30" customHeight="1" x14ac:dyDescent="0.15">
      <c r="A97" s="114"/>
      <c r="B97" s="114"/>
      <c r="C97" s="31" t="s">
        <v>84</v>
      </c>
      <c r="D97" s="31"/>
      <c r="E97" s="32"/>
      <c r="F97" s="32"/>
      <c r="G97" s="33">
        <f t="shared" si="3"/>
        <v>0</v>
      </c>
      <c r="H97" s="12"/>
    </row>
    <row r="98" spans="1:10" ht="30" customHeight="1" x14ac:dyDescent="0.15">
      <c r="A98" s="114"/>
      <c r="B98" s="115"/>
      <c r="C98" s="41" t="s">
        <v>85</v>
      </c>
      <c r="D98" s="41"/>
      <c r="E98" s="34">
        <f>SUM(E91,E92)</f>
        <v>0</v>
      </c>
      <c r="F98" s="34">
        <f>SUM(F91,F92)</f>
        <v>0</v>
      </c>
      <c r="G98" s="35">
        <f t="shared" si="3"/>
        <v>0</v>
      </c>
      <c r="H98" s="18"/>
      <c r="J98" s="34">
        <f>SUM(J91,J92)</f>
        <v>0</v>
      </c>
    </row>
    <row r="99" spans="1:10" ht="42" customHeight="1" x14ac:dyDescent="0.15">
      <c r="A99" s="53"/>
      <c r="B99" s="52"/>
      <c r="C99" s="54" t="s">
        <v>86</v>
      </c>
      <c r="D99" s="54"/>
      <c r="E99" s="55">
        <f>E90-E98</f>
        <v>0</v>
      </c>
      <c r="F99" s="55">
        <f>F90-F98</f>
        <v>0</v>
      </c>
      <c r="G99" s="56">
        <f t="shared" si="3"/>
        <v>0</v>
      </c>
      <c r="H99" s="15"/>
      <c r="J99" s="55">
        <f>J90-J98</f>
        <v>0</v>
      </c>
    </row>
    <row r="100" spans="1:10" ht="30" customHeight="1" x14ac:dyDescent="0.15">
      <c r="A100" s="116" t="s">
        <v>127</v>
      </c>
      <c r="B100" s="113" t="s">
        <v>123</v>
      </c>
      <c r="C100" s="28" t="s">
        <v>87</v>
      </c>
      <c r="D100" s="28"/>
      <c r="E100" s="29">
        <f>SUM(E101)</f>
        <v>0</v>
      </c>
      <c r="F100" s="29">
        <f>SUM(F101)</f>
        <v>0</v>
      </c>
      <c r="G100" s="30">
        <f t="shared" si="3"/>
        <v>0</v>
      </c>
      <c r="H100" s="11"/>
    </row>
    <row r="101" spans="1:10" ht="30" customHeight="1" x14ac:dyDescent="0.15">
      <c r="A101" s="117"/>
      <c r="B101" s="114"/>
      <c r="C101" s="31" t="s">
        <v>88</v>
      </c>
      <c r="D101" s="31"/>
      <c r="E101" s="32"/>
      <c r="F101" s="32"/>
      <c r="G101" s="33">
        <f t="shared" si="3"/>
        <v>0</v>
      </c>
      <c r="H101" s="12"/>
    </row>
    <row r="102" spans="1:10" ht="30" customHeight="1" x14ac:dyDescent="0.15">
      <c r="A102" s="117"/>
      <c r="B102" s="114"/>
      <c r="C102" s="31" t="s">
        <v>128</v>
      </c>
      <c r="D102" s="31"/>
      <c r="E102" s="32"/>
      <c r="F102" s="32">
        <v>0</v>
      </c>
      <c r="G102" s="33">
        <f t="shared" si="3"/>
        <v>0</v>
      </c>
      <c r="H102" s="12"/>
    </row>
    <row r="103" spans="1:10" ht="30" customHeight="1" x14ac:dyDescent="0.15">
      <c r="A103" s="117"/>
      <c r="B103" s="114"/>
      <c r="C103" s="31" t="s">
        <v>89</v>
      </c>
      <c r="D103" s="31"/>
      <c r="E103" s="32">
        <f>SUM(E104)</f>
        <v>0</v>
      </c>
      <c r="F103" s="32">
        <f>SUM(F104)</f>
        <v>0</v>
      </c>
      <c r="G103" s="33">
        <f t="shared" si="3"/>
        <v>0</v>
      </c>
      <c r="H103" s="12"/>
    </row>
    <row r="104" spans="1:10" ht="30" customHeight="1" x14ac:dyDescent="0.15">
      <c r="A104" s="117"/>
      <c r="B104" s="114"/>
      <c r="C104" s="31" t="s">
        <v>90</v>
      </c>
      <c r="D104" s="31"/>
      <c r="E104" s="32"/>
      <c r="F104" s="32"/>
      <c r="G104" s="33">
        <f t="shared" si="3"/>
        <v>0</v>
      </c>
      <c r="H104" s="12"/>
    </row>
    <row r="105" spans="1:10" ht="30" customHeight="1" x14ac:dyDescent="0.15">
      <c r="A105" s="117"/>
      <c r="B105" s="115"/>
      <c r="C105" s="41" t="s">
        <v>91</v>
      </c>
      <c r="D105" s="41"/>
      <c r="E105" s="34">
        <f>SUM(E100,E102,E103)</f>
        <v>0</v>
      </c>
      <c r="F105" s="34">
        <f>SUM(F100,F102,F103)</f>
        <v>0</v>
      </c>
      <c r="G105" s="35">
        <f t="shared" si="3"/>
        <v>0</v>
      </c>
      <c r="H105" s="18"/>
      <c r="J105" s="34">
        <f>SUM(J100,J102,J103)</f>
        <v>0</v>
      </c>
    </row>
    <row r="106" spans="1:10" ht="30" customHeight="1" x14ac:dyDescent="0.15">
      <c r="A106" s="117"/>
      <c r="B106" s="113" t="s">
        <v>124</v>
      </c>
      <c r="C106" s="28" t="s">
        <v>92</v>
      </c>
      <c r="D106" s="28"/>
      <c r="E106" s="29">
        <f>SUM(E107)</f>
        <v>0</v>
      </c>
      <c r="F106" s="29">
        <f>SUM(F107)</f>
        <v>0</v>
      </c>
      <c r="G106" s="30">
        <f t="shared" si="3"/>
        <v>0</v>
      </c>
      <c r="H106" s="11"/>
    </row>
    <row r="107" spans="1:10" ht="30" customHeight="1" x14ac:dyDescent="0.15">
      <c r="A107" s="117"/>
      <c r="B107" s="114"/>
      <c r="C107" s="31" t="s">
        <v>93</v>
      </c>
      <c r="D107" s="31"/>
      <c r="E107" s="32"/>
      <c r="F107" s="32"/>
      <c r="G107" s="33">
        <f t="shared" si="3"/>
        <v>0</v>
      </c>
      <c r="H107" s="12"/>
    </row>
    <row r="108" spans="1:10" ht="30" customHeight="1" x14ac:dyDescent="0.15">
      <c r="A108" s="117"/>
      <c r="B108" s="114"/>
      <c r="C108" s="31" t="s">
        <v>129</v>
      </c>
      <c r="D108" s="31"/>
      <c r="E108" s="32"/>
      <c r="F108" s="32">
        <v>0</v>
      </c>
      <c r="G108" s="33">
        <f t="shared" si="3"/>
        <v>0</v>
      </c>
      <c r="H108" s="12"/>
    </row>
    <row r="109" spans="1:10" ht="30" customHeight="1" x14ac:dyDescent="0.15">
      <c r="A109" s="117"/>
      <c r="B109" s="114"/>
      <c r="C109" s="31" t="s">
        <v>95</v>
      </c>
      <c r="D109" s="31"/>
      <c r="E109" s="32">
        <f>SUM(E110)</f>
        <v>0</v>
      </c>
      <c r="F109" s="32">
        <f>SUM(F110)</f>
        <v>0</v>
      </c>
      <c r="G109" s="33">
        <f t="shared" si="3"/>
        <v>0</v>
      </c>
      <c r="H109" s="12"/>
    </row>
    <row r="110" spans="1:10" ht="30" customHeight="1" x14ac:dyDescent="0.15">
      <c r="A110" s="117"/>
      <c r="B110" s="114"/>
      <c r="C110" s="31" t="s">
        <v>96</v>
      </c>
      <c r="D110" s="31"/>
      <c r="E110" s="32"/>
      <c r="F110" s="32"/>
      <c r="G110" s="33">
        <f t="shared" si="3"/>
        <v>0</v>
      </c>
      <c r="H110" s="12"/>
    </row>
    <row r="111" spans="1:10" ht="30" customHeight="1" x14ac:dyDescent="0.15">
      <c r="A111" s="117"/>
      <c r="B111" s="115"/>
      <c r="C111" s="41" t="s">
        <v>97</v>
      </c>
      <c r="D111" s="41"/>
      <c r="E111" s="34">
        <f>SUM(E106,E108,E109)</f>
        <v>0</v>
      </c>
      <c r="F111" s="34">
        <f>SUM(F106,F108,F109)</f>
        <v>0</v>
      </c>
      <c r="G111" s="35">
        <f t="shared" si="3"/>
        <v>0</v>
      </c>
      <c r="H111" s="18"/>
      <c r="J111" s="34">
        <f>SUM(J106,J108,J109)</f>
        <v>0</v>
      </c>
    </row>
    <row r="112" spans="1:10" ht="30" customHeight="1" x14ac:dyDescent="0.15">
      <c r="A112" s="118"/>
      <c r="B112" s="110" t="s">
        <v>98</v>
      </c>
      <c r="C112" s="111"/>
      <c r="D112" s="112"/>
      <c r="E112" s="34">
        <f>E105-E111</f>
        <v>0</v>
      </c>
      <c r="F112" s="34">
        <f>F105-F111</f>
        <v>0</v>
      </c>
      <c r="G112" s="35">
        <f t="shared" si="3"/>
        <v>0</v>
      </c>
      <c r="H112" s="18"/>
      <c r="J112" s="34">
        <f>J105-J111</f>
        <v>0</v>
      </c>
    </row>
    <row r="113" spans="1:10" ht="48" customHeight="1" x14ac:dyDescent="0.15">
      <c r="A113" s="57"/>
      <c r="B113" s="58"/>
      <c r="C113" s="28" t="s">
        <v>99</v>
      </c>
      <c r="D113" s="28"/>
      <c r="E113" s="29"/>
      <c r="F113" s="29"/>
      <c r="G113" s="30">
        <f t="shared" si="3"/>
        <v>0</v>
      </c>
      <c r="H113" s="11"/>
    </row>
    <row r="114" spans="1:10" ht="30" customHeight="1" x14ac:dyDescent="0.15">
      <c r="A114" s="110" t="s">
        <v>100</v>
      </c>
      <c r="B114" s="111"/>
      <c r="C114" s="111"/>
      <c r="D114" s="112"/>
      <c r="E114" s="34">
        <f>E84+E99+E112-E113</f>
        <v>400</v>
      </c>
      <c r="F114" s="34">
        <f>F84+F99+F112-F113</f>
        <v>0</v>
      </c>
      <c r="G114" s="35">
        <f t="shared" si="3"/>
        <v>400</v>
      </c>
      <c r="H114" s="18"/>
      <c r="J114" s="34">
        <f>J84+J99+J112-J113</f>
        <v>32669000</v>
      </c>
    </row>
    <row r="115" spans="1:10" ht="30" customHeight="1" x14ac:dyDescent="0.15">
      <c r="A115" s="59"/>
      <c r="B115" s="59"/>
      <c r="C115" s="59"/>
      <c r="D115" s="59"/>
      <c r="E115" s="31"/>
      <c r="F115" s="31"/>
      <c r="G115" s="60"/>
      <c r="H115" s="7"/>
    </row>
    <row r="116" spans="1:10" ht="30" customHeight="1" x14ac:dyDescent="0.15">
      <c r="A116" s="110" t="s">
        <v>101</v>
      </c>
      <c r="B116" s="111"/>
      <c r="C116" s="111"/>
      <c r="D116" s="112"/>
      <c r="E116" s="34"/>
      <c r="F116" s="34"/>
      <c r="G116" s="35">
        <f t="shared" si="3"/>
        <v>0</v>
      </c>
      <c r="H116" s="18"/>
      <c r="J116" s="34"/>
    </row>
    <row r="117" spans="1:10" ht="30" customHeight="1" x14ac:dyDescent="0.15">
      <c r="A117" s="110" t="s">
        <v>102</v>
      </c>
      <c r="B117" s="111"/>
      <c r="C117" s="111"/>
      <c r="D117" s="112"/>
      <c r="E117" s="34">
        <f>E114+E116</f>
        <v>400</v>
      </c>
      <c r="F117" s="34">
        <f>F114+F116</f>
        <v>0</v>
      </c>
      <c r="G117" s="35">
        <f t="shared" si="3"/>
        <v>400</v>
      </c>
      <c r="H117" s="18"/>
      <c r="J117" s="34">
        <f>J114+J116</f>
        <v>32669000</v>
      </c>
    </row>
  </sheetData>
  <mergeCells count="18">
    <mergeCell ref="A1:H1"/>
    <mergeCell ref="A2:H2"/>
    <mergeCell ref="G3:H3"/>
    <mergeCell ref="A5:A84"/>
    <mergeCell ref="B23:B83"/>
    <mergeCell ref="A117:D117"/>
    <mergeCell ref="A114:D114"/>
    <mergeCell ref="A116:D116"/>
    <mergeCell ref="A4:D4"/>
    <mergeCell ref="B5:B22"/>
    <mergeCell ref="C22:D22"/>
    <mergeCell ref="A85:A98"/>
    <mergeCell ref="B85:B90"/>
    <mergeCell ref="B91:B98"/>
    <mergeCell ref="A100:A112"/>
    <mergeCell ref="B100:B105"/>
    <mergeCell ref="B106:B111"/>
    <mergeCell ref="B112:D11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&amp;R&amp;P頁　　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zoomScaleNormal="100" workbookViewId="0">
      <selection activeCell="H82" sqref="H82"/>
    </sheetView>
  </sheetViews>
  <sheetFormatPr defaultRowHeight="30" customHeight="1" x14ac:dyDescent="0.15"/>
  <cols>
    <col min="1" max="2" width="4.625" style="1" customWidth="1"/>
    <col min="3" max="3" width="25.625" style="1" customWidth="1"/>
    <col min="4" max="4" width="9" style="1" customWidth="1"/>
    <col min="5" max="6" width="15.625" style="1" customWidth="1"/>
    <col min="7" max="7" width="15.625" style="2" customWidth="1"/>
    <col min="8" max="8" width="12.25" style="1" customWidth="1"/>
    <col min="9" max="9" width="9" style="1"/>
    <col min="10" max="10" width="11.375" style="1" hidden="1" customWidth="1"/>
    <col min="11" max="16384" width="9" style="1"/>
  </cols>
  <sheetData>
    <row r="1" spans="1:10" s="3" customFormat="1" ht="30" customHeight="1" x14ac:dyDescent="0.15">
      <c r="A1" s="97" t="s">
        <v>114</v>
      </c>
      <c r="B1" s="98"/>
      <c r="C1" s="98"/>
      <c r="D1" s="98"/>
      <c r="E1" s="98"/>
      <c r="F1" s="98"/>
      <c r="G1" s="98"/>
      <c r="H1" s="98"/>
    </row>
    <row r="2" spans="1:10" s="3" customFormat="1" ht="17.25" customHeight="1" x14ac:dyDescent="0.15">
      <c r="A2" s="99" t="s">
        <v>115</v>
      </c>
      <c r="B2" s="99"/>
      <c r="C2" s="99"/>
      <c r="D2" s="99"/>
      <c r="E2" s="99"/>
      <c r="F2" s="99"/>
      <c r="G2" s="99"/>
      <c r="H2" s="99"/>
    </row>
    <row r="3" spans="1:10" s="3" customFormat="1" ht="30" customHeight="1" x14ac:dyDescent="0.15">
      <c r="A3" s="3" t="s">
        <v>116</v>
      </c>
      <c r="C3" s="4"/>
      <c r="D3" s="4"/>
      <c r="E3" s="1"/>
      <c r="F3" s="1"/>
      <c r="G3" s="100" t="s">
        <v>121</v>
      </c>
      <c r="H3" s="100"/>
    </row>
    <row r="4" spans="1:10" ht="30" customHeight="1" x14ac:dyDescent="0.15">
      <c r="A4" s="110" t="s">
        <v>108</v>
      </c>
      <c r="B4" s="111"/>
      <c r="C4" s="111"/>
      <c r="D4" s="112"/>
      <c r="E4" s="27" t="s">
        <v>103</v>
      </c>
      <c r="F4" s="27" t="s">
        <v>104</v>
      </c>
      <c r="G4" s="27" t="s">
        <v>105</v>
      </c>
      <c r="H4" s="18"/>
    </row>
    <row r="5" spans="1:10" ht="30" customHeight="1" x14ac:dyDescent="0.15">
      <c r="A5" s="113" t="s">
        <v>107</v>
      </c>
      <c r="B5" s="113" t="s">
        <v>123</v>
      </c>
      <c r="C5" s="28" t="s">
        <v>0</v>
      </c>
      <c r="D5" s="28"/>
      <c r="E5" s="61">
        <f>SUM(E6,E7,E10,E11,E12)</f>
        <v>30000000</v>
      </c>
      <c r="F5" s="29">
        <f>SUM(F6,F7,F10,F11,F12)</f>
        <v>0</v>
      </c>
      <c r="G5" s="30">
        <f>E5-F5</f>
        <v>30000000</v>
      </c>
      <c r="H5" s="11"/>
      <c r="J5" s="31">
        <f>SUM(J6,J7,J10,J11,J12)</f>
        <v>38500000</v>
      </c>
    </row>
    <row r="6" spans="1:10" ht="30" customHeight="1" x14ac:dyDescent="0.15">
      <c r="A6" s="114"/>
      <c r="B6" s="114"/>
      <c r="C6" s="31" t="s">
        <v>1</v>
      </c>
      <c r="D6" s="31"/>
      <c r="E6" s="32"/>
      <c r="F6" s="32"/>
      <c r="G6" s="33">
        <f t="shared" ref="G6:G21" si="0">E6-F6</f>
        <v>0</v>
      </c>
      <c r="H6" s="12"/>
      <c r="J6" s="31"/>
    </row>
    <row r="7" spans="1:10" ht="30" customHeight="1" x14ac:dyDescent="0.15">
      <c r="A7" s="114"/>
      <c r="B7" s="114"/>
      <c r="C7" s="31" t="s">
        <v>2</v>
      </c>
      <c r="D7" s="31"/>
      <c r="E7" s="32">
        <f>SUM(E8,E9)</f>
        <v>30000000</v>
      </c>
      <c r="F7" s="32">
        <f>SUM(F8,F9)</f>
        <v>0</v>
      </c>
      <c r="G7" s="33">
        <f t="shared" si="0"/>
        <v>30000000</v>
      </c>
      <c r="H7" s="12"/>
      <c r="J7" s="31">
        <f>SUM(J8,J9)</f>
        <v>38500000</v>
      </c>
    </row>
    <row r="8" spans="1:10" ht="30" customHeight="1" x14ac:dyDescent="0.15">
      <c r="A8" s="114"/>
      <c r="B8" s="114"/>
      <c r="C8" s="31" t="s">
        <v>3</v>
      </c>
      <c r="D8" s="31"/>
      <c r="E8" s="32">
        <v>21500000</v>
      </c>
      <c r="F8" s="32"/>
      <c r="G8" s="33">
        <f t="shared" si="0"/>
        <v>21500000</v>
      </c>
      <c r="H8" s="12"/>
      <c r="J8" s="31">
        <v>25500000</v>
      </c>
    </row>
    <row r="9" spans="1:10" ht="30" customHeight="1" x14ac:dyDescent="0.15">
      <c r="A9" s="114"/>
      <c r="B9" s="114"/>
      <c r="C9" s="31" t="s">
        <v>4</v>
      </c>
      <c r="D9" s="31"/>
      <c r="E9" s="32">
        <v>8500000</v>
      </c>
      <c r="F9" s="32"/>
      <c r="G9" s="33">
        <f t="shared" si="0"/>
        <v>8500000</v>
      </c>
      <c r="H9" s="12"/>
      <c r="J9" s="31">
        <v>13000000</v>
      </c>
    </row>
    <row r="10" spans="1:10" ht="30" customHeight="1" x14ac:dyDescent="0.15">
      <c r="A10" s="114"/>
      <c r="B10" s="114"/>
      <c r="C10" s="31" t="s">
        <v>5</v>
      </c>
      <c r="D10" s="31"/>
      <c r="E10" s="32">
        <v>0</v>
      </c>
      <c r="F10" s="32">
        <v>0</v>
      </c>
      <c r="G10" s="33">
        <f t="shared" si="0"/>
        <v>0</v>
      </c>
      <c r="H10" s="12"/>
      <c r="J10" s="31">
        <v>0</v>
      </c>
    </row>
    <row r="11" spans="1:10" ht="30" customHeight="1" x14ac:dyDescent="0.15">
      <c r="A11" s="114"/>
      <c r="B11" s="114"/>
      <c r="C11" s="31" t="s">
        <v>6</v>
      </c>
      <c r="D11" s="31"/>
      <c r="E11" s="32">
        <v>0</v>
      </c>
      <c r="F11" s="32">
        <v>0</v>
      </c>
      <c r="G11" s="33">
        <f t="shared" si="0"/>
        <v>0</v>
      </c>
      <c r="H11" s="12"/>
      <c r="J11" s="31">
        <v>0</v>
      </c>
    </row>
    <row r="12" spans="1:10" ht="30" customHeight="1" x14ac:dyDescent="0.15">
      <c r="A12" s="114"/>
      <c r="B12" s="114"/>
      <c r="C12" s="31" t="s">
        <v>7</v>
      </c>
      <c r="D12" s="31"/>
      <c r="E12" s="32">
        <v>0</v>
      </c>
      <c r="F12" s="32">
        <v>0</v>
      </c>
      <c r="G12" s="33">
        <f t="shared" si="0"/>
        <v>0</v>
      </c>
      <c r="H12" s="12"/>
      <c r="J12" s="31">
        <v>0</v>
      </c>
    </row>
    <row r="13" spans="1:10" ht="30" customHeight="1" x14ac:dyDescent="0.15">
      <c r="A13" s="114"/>
      <c r="B13" s="114"/>
      <c r="C13" s="31" t="s">
        <v>8</v>
      </c>
      <c r="D13" s="31"/>
      <c r="E13" s="62">
        <f>SUM(E14)</f>
        <v>63000000</v>
      </c>
      <c r="F13" s="32">
        <f>SUM(F14)</f>
        <v>0</v>
      </c>
      <c r="G13" s="33">
        <f t="shared" si="0"/>
        <v>63000000</v>
      </c>
      <c r="H13" s="12"/>
      <c r="J13" s="31">
        <f>SUM(J14)</f>
        <v>0</v>
      </c>
    </row>
    <row r="14" spans="1:10" ht="30" customHeight="1" x14ac:dyDescent="0.15">
      <c r="A14" s="114"/>
      <c r="B14" s="114"/>
      <c r="C14" s="31" t="s">
        <v>9</v>
      </c>
      <c r="D14" s="31"/>
      <c r="E14" s="32">
        <v>63000000</v>
      </c>
      <c r="F14" s="32"/>
      <c r="G14" s="33">
        <f t="shared" si="0"/>
        <v>63000000</v>
      </c>
      <c r="H14" s="12"/>
      <c r="J14" s="31"/>
    </row>
    <row r="15" spans="1:10" ht="30" customHeight="1" x14ac:dyDescent="0.15">
      <c r="A15" s="114"/>
      <c r="B15" s="114"/>
      <c r="C15" s="31" t="s">
        <v>10</v>
      </c>
      <c r="D15" s="31"/>
      <c r="E15" s="62">
        <f>SUM(E16)</f>
        <v>480000</v>
      </c>
      <c r="F15" s="32">
        <f>SUM(F16)</f>
        <v>0</v>
      </c>
      <c r="G15" s="33">
        <f t="shared" si="0"/>
        <v>480000</v>
      </c>
      <c r="H15" s="12"/>
      <c r="J15" s="31">
        <f>SUM(J16)</f>
        <v>0</v>
      </c>
    </row>
    <row r="16" spans="1:10" ht="30" customHeight="1" x14ac:dyDescent="0.15">
      <c r="A16" s="114"/>
      <c r="B16" s="114"/>
      <c r="C16" s="31" t="s">
        <v>7</v>
      </c>
      <c r="D16" s="31"/>
      <c r="E16" s="32">
        <v>480000</v>
      </c>
      <c r="F16" s="32"/>
      <c r="G16" s="33">
        <f t="shared" si="0"/>
        <v>480000</v>
      </c>
      <c r="H16" s="12"/>
      <c r="J16" s="31"/>
    </row>
    <row r="17" spans="1:10" ht="30" customHeight="1" x14ac:dyDescent="0.15">
      <c r="A17" s="114"/>
      <c r="B17" s="114"/>
      <c r="C17" s="31" t="s">
        <v>11</v>
      </c>
      <c r="D17" s="31"/>
      <c r="E17" s="62">
        <v>418206</v>
      </c>
      <c r="F17" s="32">
        <v>0</v>
      </c>
      <c r="G17" s="33">
        <f t="shared" si="0"/>
        <v>418206</v>
      </c>
      <c r="H17" s="12"/>
      <c r="J17" s="31">
        <v>0</v>
      </c>
    </row>
    <row r="18" spans="1:10" ht="30" customHeight="1" x14ac:dyDescent="0.15">
      <c r="A18" s="114"/>
      <c r="B18" s="114"/>
      <c r="C18" s="31" t="s">
        <v>112</v>
      </c>
      <c r="D18" s="31"/>
      <c r="E18" s="62"/>
      <c r="F18" s="32"/>
      <c r="G18" s="33"/>
      <c r="H18" s="12"/>
      <c r="J18" s="31"/>
    </row>
    <row r="19" spans="1:10" ht="30" customHeight="1" x14ac:dyDescent="0.15">
      <c r="A19" s="114"/>
      <c r="B19" s="114"/>
      <c r="C19" s="31" t="s">
        <v>12</v>
      </c>
      <c r="D19" s="31"/>
      <c r="E19" s="62"/>
      <c r="F19" s="32">
        <v>0</v>
      </c>
      <c r="G19" s="33">
        <f t="shared" si="0"/>
        <v>0</v>
      </c>
      <c r="H19" s="12"/>
      <c r="J19" s="31">
        <v>3000</v>
      </c>
    </row>
    <row r="20" spans="1:10" ht="30" customHeight="1" x14ac:dyDescent="0.15">
      <c r="A20" s="114"/>
      <c r="B20" s="114"/>
      <c r="C20" s="31" t="s">
        <v>13</v>
      </c>
      <c r="D20" s="31"/>
      <c r="E20" s="62">
        <f>SUM(E21)</f>
        <v>300000</v>
      </c>
      <c r="F20" s="32">
        <f>SUM(F21)</f>
        <v>0</v>
      </c>
      <c r="G20" s="33">
        <f t="shared" si="0"/>
        <v>300000</v>
      </c>
      <c r="H20" s="12"/>
      <c r="J20" s="31">
        <f>SUM(J21)</f>
        <v>0</v>
      </c>
    </row>
    <row r="21" spans="1:10" ht="30" customHeight="1" x14ac:dyDescent="0.15">
      <c r="A21" s="114"/>
      <c r="B21" s="114"/>
      <c r="C21" s="31" t="s">
        <v>14</v>
      </c>
      <c r="D21" s="31"/>
      <c r="E21" s="32">
        <v>300000</v>
      </c>
      <c r="F21" s="32"/>
      <c r="G21" s="33">
        <f t="shared" si="0"/>
        <v>300000</v>
      </c>
      <c r="H21" s="12"/>
      <c r="J21" s="31"/>
    </row>
    <row r="22" spans="1:10" ht="30" customHeight="1" x14ac:dyDescent="0.15">
      <c r="A22" s="114"/>
      <c r="B22" s="115"/>
      <c r="C22" s="110" t="s">
        <v>106</v>
      </c>
      <c r="D22" s="112"/>
      <c r="E22" s="34">
        <f>SUM(E5,,E13,E15,E17,E18,E19,E20)</f>
        <v>94198206</v>
      </c>
      <c r="F22" s="34">
        <f>SUM(F5,,F13,F15,F17,F19,F20)</f>
        <v>0</v>
      </c>
      <c r="G22" s="35">
        <f>E22-F22</f>
        <v>94198206</v>
      </c>
      <c r="H22" s="18"/>
      <c r="J22" s="34">
        <f>SUM(J5,,J13,J15,J17,J19,J20)</f>
        <v>38503000</v>
      </c>
    </row>
    <row r="23" spans="1:10" ht="30" customHeight="1" x14ac:dyDescent="0.15">
      <c r="A23" s="114"/>
      <c r="B23" s="113" t="s">
        <v>124</v>
      </c>
      <c r="C23" s="36" t="s">
        <v>15</v>
      </c>
      <c r="D23" s="37"/>
      <c r="E23" s="38">
        <f>SUM(E24:E31)</f>
        <v>46500000</v>
      </c>
      <c r="F23" s="38">
        <f>SUM(F24:F31)</f>
        <v>0</v>
      </c>
      <c r="G23" s="39">
        <f t="shared" ref="G23:G87" si="1">E23-F23</f>
        <v>46500000</v>
      </c>
      <c r="H23" s="20"/>
      <c r="J23" s="38">
        <f>SUM(J25:J31)</f>
        <v>54000</v>
      </c>
    </row>
    <row r="24" spans="1:10" ht="30" customHeight="1" x14ac:dyDescent="0.15">
      <c r="A24" s="114"/>
      <c r="B24" s="114"/>
      <c r="C24" s="77" t="s">
        <v>110</v>
      </c>
      <c r="D24" s="78"/>
      <c r="E24" s="64">
        <v>700000</v>
      </c>
      <c r="F24" s="64"/>
      <c r="G24" s="79"/>
      <c r="H24" s="80"/>
      <c r="I24" s="81"/>
      <c r="J24" s="78"/>
    </row>
    <row r="25" spans="1:10" ht="30" customHeight="1" x14ac:dyDescent="0.15">
      <c r="A25" s="114"/>
      <c r="B25" s="114"/>
      <c r="C25" s="51" t="s">
        <v>17</v>
      </c>
      <c r="D25" s="31"/>
      <c r="E25" s="32">
        <v>38600000</v>
      </c>
      <c r="F25" s="32"/>
      <c r="G25" s="33">
        <f t="shared" si="1"/>
        <v>38600000</v>
      </c>
      <c r="H25" s="12"/>
    </row>
    <row r="26" spans="1:10" ht="30" customHeight="1" x14ac:dyDescent="0.15">
      <c r="A26" s="114"/>
      <c r="B26" s="114"/>
      <c r="C26" s="51" t="s">
        <v>18</v>
      </c>
      <c r="D26" s="31"/>
      <c r="E26" s="32">
        <v>1500000</v>
      </c>
      <c r="F26" s="32"/>
      <c r="G26" s="33">
        <f t="shared" si="1"/>
        <v>1500000</v>
      </c>
      <c r="H26" s="12"/>
    </row>
    <row r="27" spans="1:10" ht="30" customHeight="1" x14ac:dyDescent="0.15">
      <c r="A27" s="114"/>
      <c r="B27" s="114"/>
      <c r="C27" s="51" t="s">
        <v>19</v>
      </c>
      <c r="D27" s="31"/>
      <c r="E27" s="32">
        <v>1350000</v>
      </c>
      <c r="F27" s="32"/>
      <c r="G27" s="33">
        <f t="shared" si="1"/>
        <v>1350000</v>
      </c>
      <c r="H27" s="12"/>
    </row>
    <row r="28" spans="1:10" ht="30" customHeight="1" x14ac:dyDescent="0.15">
      <c r="A28" s="114"/>
      <c r="B28" s="114"/>
      <c r="C28" s="51" t="s">
        <v>20</v>
      </c>
      <c r="D28" s="31"/>
      <c r="E28" s="32">
        <f>ROUNDDOWN(J28*1.03,-5)</f>
        <v>0</v>
      </c>
      <c r="F28" s="32"/>
      <c r="G28" s="33">
        <f t="shared" si="1"/>
        <v>0</v>
      </c>
      <c r="H28" s="12"/>
    </row>
    <row r="29" spans="1:10" ht="30" customHeight="1" x14ac:dyDescent="0.15">
      <c r="A29" s="114"/>
      <c r="B29" s="114"/>
      <c r="C29" s="51" t="s">
        <v>21</v>
      </c>
      <c r="D29" s="31"/>
      <c r="E29" s="32">
        <f>ROUNDDOWN(J29*1.03,-5)</f>
        <v>0</v>
      </c>
      <c r="F29" s="32"/>
      <c r="G29" s="33">
        <f t="shared" si="1"/>
        <v>0</v>
      </c>
      <c r="H29" s="12"/>
    </row>
    <row r="30" spans="1:10" ht="30" customHeight="1" x14ac:dyDescent="0.15">
      <c r="A30" s="114"/>
      <c r="B30" s="114"/>
      <c r="C30" s="51" t="s">
        <v>22</v>
      </c>
      <c r="D30" s="31"/>
      <c r="E30" s="32">
        <v>120000</v>
      </c>
      <c r="F30" s="32"/>
      <c r="G30" s="33">
        <f t="shared" si="1"/>
        <v>120000</v>
      </c>
      <c r="H30" s="12"/>
    </row>
    <row r="31" spans="1:10" ht="30" customHeight="1" x14ac:dyDescent="0.15">
      <c r="A31" s="114"/>
      <c r="B31" s="114"/>
      <c r="C31" s="63" t="s">
        <v>23</v>
      </c>
      <c r="D31" s="54"/>
      <c r="E31" s="32">
        <v>4230000</v>
      </c>
      <c r="F31" s="55"/>
      <c r="G31" s="56">
        <f t="shared" si="1"/>
        <v>4230000</v>
      </c>
      <c r="H31" s="15"/>
      <c r="J31" s="1">
        <v>54000</v>
      </c>
    </row>
    <row r="32" spans="1:10" ht="30" customHeight="1" x14ac:dyDescent="0.15">
      <c r="A32" s="114"/>
      <c r="B32" s="114"/>
      <c r="C32" s="82" t="s">
        <v>24</v>
      </c>
      <c r="D32" s="83"/>
      <c r="E32" s="84">
        <f>SUM(E33:E55)</f>
        <v>16815000</v>
      </c>
      <c r="F32" s="84">
        <f>SUM(F33:F55)</f>
        <v>0</v>
      </c>
      <c r="G32" s="85">
        <f t="shared" si="1"/>
        <v>16815000</v>
      </c>
      <c r="H32" s="86"/>
      <c r="J32" s="44">
        <f>SUM(J33:J55)</f>
        <v>4726000</v>
      </c>
    </row>
    <row r="33" spans="1:10" ht="30" customHeight="1" x14ac:dyDescent="0.15">
      <c r="A33" s="114"/>
      <c r="B33" s="114"/>
      <c r="C33" s="51" t="s">
        <v>25</v>
      </c>
      <c r="D33" s="31"/>
      <c r="E33" s="32">
        <v>12300000</v>
      </c>
      <c r="F33" s="32"/>
      <c r="G33" s="33">
        <f t="shared" si="1"/>
        <v>12300000</v>
      </c>
      <c r="H33" s="12"/>
      <c r="J33" s="1">
        <v>2634000</v>
      </c>
    </row>
    <row r="34" spans="1:10" ht="30" customHeight="1" x14ac:dyDescent="0.15">
      <c r="A34" s="114"/>
      <c r="B34" s="114"/>
      <c r="C34" s="51" t="s">
        <v>26</v>
      </c>
      <c r="D34" s="31"/>
      <c r="E34" s="32"/>
      <c r="F34" s="32"/>
      <c r="G34" s="33">
        <f t="shared" si="1"/>
        <v>0</v>
      </c>
      <c r="H34" s="12"/>
      <c r="J34" s="1">
        <v>700000</v>
      </c>
    </row>
    <row r="35" spans="1:10" ht="30" customHeight="1" x14ac:dyDescent="0.15">
      <c r="A35" s="114"/>
      <c r="B35" s="114"/>
      <c r="C35" s="51" t="s">
        <v>27</v>
      </c>
      <c r="D35" s="31"/>
      <c r="E35" s="32">
        <v>750000</v>
      </c>
      <c r="F35" s="32"/>
      <c r="G35" s="33">
        <f t="shared" si="1"/>
        <v>750000</v>
      </c>
      <c r="H35" s="12"/>
    </row>
    <row r="36" spans="1:10" ht="30" customHeight="1" x14ac:dyDescent="0.15">
      <c r="A36" s="114"/>
      <c r="B36" s="114"/>
      <c r="C36" s="51" t="s">
        <v>28</v>
      </c>
      <c r="D36" s="31"/>
      <c r="E36" s="32"/>
      <c r="F36" s="32"/>
      <c r="G36" s="33">
        <f t="shared" si="1"/>
        <v>0</v>
      </c>
      <c r="H36" s="12"/>
    </row>
    <row r="37" spans="1:10" ht="30" customHeight="1" x14ac:dyDescent="0.15">
      <c r="A37" s="114"/>
      <c r="B37" s="114"/>
      <c r="C37" s="51" t="s">
        <v>29</v>
      </c>
      <c r="D37" s="31"/>
      <c r="E37" s="32">
        <v>25000</v>
      </c>
      <c r="F37" s="32"/>
      <c r="G37" s="33">
        <f t="shared" si="1"/>
        <v>25000</v>
      </c>
      <c r="H37" s="12"/>
      <c r="J37" s="1">
        <v>30000</v>
      </c>
    </row>
    <row r="38" spans="1:10" ht="30" customHeight="1" x14ac:dyDescent="0.15">
      <c r="A38" s="114"/>
      <c r="B38" s="114"/>
      <c r="C38" s="51" t="s">
        <v>30</v>
      </c>
      <c r="D38" s="31"/>
      <c r="E38" s="32">
        <v>540000</v>
      </c>
      <c r="F38" s="32"/>
      <c r="G38" s="33">
        <f t="shared" si="1"/>
        <v>540000</v>
      </c>
      <c r="H38" s="12"/>
      <c r="J38" s="1">
        <v>352000</v>
      </c>
    </row>
    <row r="39" spans="1:10" ht="30" customHeight="1" x14ac:dyDescent="0.15">
      <c r="A39" s="114"/>
      <c r="B39" s="114"/>
      <c r="C39" s="51" t="s">
        <v>31</v>
      </c>
      <c r="D39" s="31"/>
      <c r="E39" s="32">
        <v>560000</v>
      </c>
      <c r="F39" s="32"/>
      <c r="G39" s="33">
        <f t="shared" si="1"/>
        <v>560000</v>
      </c>
      <c r="H39" s="12"/>
    </row>
    <row r="40" spans="1:10" ht="30" customHeight="1" x14ac:dyDescent="0.15">
      <c r="A40" s="114"/>
      <c r="B40" s="114"/>
      <c r="C40" s="51" t="s">
        <v>32</v>
      </c>
      <c r="D40" s="31"/>
      <c r="E40" s="32"/>
      <c r="F40" s="32"/>
      <c r="G40" s="33">
        <f t="shared" si="1"/>
        <v>0</v>
      </c>
      <c r="H40" s="12"/>
      <c r="J40" s="1">
        <v>23000</v>
      </c>
    </row>
    <row r="41" spans="1:10" ht="30" customHeight="1" x14ac:dyDescent="0.15">
      <c r="A41" s="114"/>
      <c r="B41" s="114"/>
      <c r="C41" s="51" t="s">
        <v>33</v>
      </c>
      <c r="D41" s="31"/>
      <c r="E41" s="32"/>
      <c r="F41" s="32"/>
      <c r="G41" s="33">
        <f t="shared" si="1"/>
        <v>0</v>
      </c>
      <c r="H41" s="12"/>
    </row>
    <row r="42" spans="1:10" ht="30" customHeight="1" x14ac:dyDescent="0.15">
      <c r="A42" s="114"/>
      <c r="B42" s="114"/>
      <c r="C42" s="51" t="s">
        <v>34</v>
      </c>
      <c r="D42" s="31"/>
      <c r="E42" s="32"/>
      <c r="F42" s="32"/>
      <c r="G42" s="33">
        <f t="shared" si="1"/>
        <v>0</v>
      </c>
      <c r="H42" s="12"/>
    </row>
    <row r="43" spans="1:10" ht="30" customHeight="1" x14ac:dyDescent="0.15">
      <c r="A43" s="114"/>
      <c r="B43" s="114"/>
      <c r="C43" s="51" t="s">
        <v>35</v>
      </c>
      <c r="D43" s="31"/>
      <c r="E43" s="32"/>
      <c r="F43" s="32"/>
      <c r="G43" s="33">
        <f t="shared" si="1"/>
        <v>0</v>
      </c>
      <c r="H43" s="12"/>
    </row>
    <row r="44" spans="1:10" ht="30" customHeight="1" x14ac:dyDescent="0.15">
      <c r="A44" s="114"/>
      <c r="B44" s="114"/>
      <c r="C44" s="51" t="s">
        <v>36</v>
      </c>
      <c r="D44" s="31"/>
      <c r="E44" s="32">
        <v>1660000</v>
      </c>
      <c r="F44" s="32"/>
      <c r="G44" s="33">
        <f t="shared" si="1"/>
        <v>1660000</v>
      </c>
      <c r="H44" s="12"/>
      <c r="J44" s="1">
        <v>932000</v>
      </c>
    </row>
    <row r="45" spans="1:10" ht="30" customHeight="1" x14ac:dyDescent="0.15">
      <c r="A45" s="114"/>
      <c r="B45" s="114"/>
      <c r="C45" s="51" t="s">
        <v>37</v>
      </c>
      <c r="D45" s="31"/>
      <c r="E45" s="32">
        <v>830000</v>
      </c>
      <c r="F45" s="32"/>
      <c r="G45" s="33">
        <f t="shared" si="1"/>
        <v>830000</v>
      </c>
      <c r="H45" s="12"/>
    </row>
    <row r="46" spans="1:10" ht="30" customHeight="1" x14ac:dyDescent="0.15">
      <c r="A46" s="114"/>
      <c r="B46" s="114"/>
      <c r="C46" s="51" t="s">
        <v>38</v>
      </c>
      <c r="D46" s="31"/>
      <c r="E46" s="32">
        <v>150000</v>
      </c>
      <c r="F46" s="32"/>
      <c r="G46" s="33">
        <f t="shared" si="1"/>
        <v>150000</v>
      </c>
      <c r="H46" s="12"/>
    </row>
    <row r="47" spans="1:10" ht="30" customHeight="1" x14ac:dyDescent="0.15">
      <c r="A47" s="114"/>
      <c r="B47" s="114"/>
      <c r="C47" s="51" t="s">
        <v>39</v>
      </c>
      <c r="D47" s="31"/>
      <c r="E47" s="32"/>
      <c r="F47" s="32"/>
      <c r="G47" s="33">
        <f t="shared" si="1"/>
        <v>0</v>
      </c>
      <c r="H47" s="12"/>
    </row>
    <row r="48" spans="1:10" ht="30" customHeight="1" x14ac:dyDescent="0.15">
      <c r="A48" s="114"/>
      <c r="B48" s="114"/>
      <c r="C48" s="51" t="s">
        <v>40</v>
      </c>
      <c r="D48" s="31"/>
      <c r="E48" s="32"/>
      <c r="F48" s="32"/>
      <c r="G48" s="33">
        <f t="shared" si="1"/>
        <v>0</v>
      </c>
      <c r="H48" s="12"/>
    </row>
    <row r="49" spans="1:10" ht="30" customHeight="1" x14ac:dyDescent="0.15">
      <c r="A49" s="114"/>
      <c r="B49" s="114"/>
      <c r="C49" s="51" t="s">
        <v>41</v>
      </c>
      <c r="D49" s="31"/>
      <c r="E49" s="32"/>
      <c r="F49" s="32"/>
      <c r="G49" s="33">
        <f t="shared" si="1"/>
        <v>0</v>
      </c>
      <c r="H49" s="12"/>
    </row>
    <row r="50" spans="1:10" ht="30" customHeight="1" x14ac:dyDescent="0.15">
      <c r="A50" s="114"/>
      <c r="B50" s="114"/>
      <c r="C50" s="51" t="s">
        <v>42</v>
      </c>
      <c r="D50" s="31"/>
      <c r="E50" s="32"/>
      <c r="F50" s="32"/>
      <c r="G50" s="33">
        <f t="shared" si="1"/>
        <v>0</v>
      </c>
      <c r="H50" s="12"/>
    </row>
    <row r="51" spans="1:10" ht="30" customHeight="1" x14ac:dyDescent="0.15">
      <c r="A51" s="114"/>
      <c r="B51" s="114"/>
      <c r="C51" s="51" t="s">
        <v>43</v>
      </c>
      <c r="D51" s="31"/>
      <c r="E51" s="32"/>
      <c r="F51" s="32"/>
      <c r="G51" s="33">
        <f t="shared" si="1"/>
        <v>0</v>
      </c>
      <c r="H51" s="12"/>
    </row>
    <row r="52" spans="1:10" ht="30" customHeight="1" x14ac:dyDescent="0.15">
      <c r="A52" s="114"/>
      <c r="B52" s="114"/>
      <c r="C52" s="51" t="s">
        <v>44</v>
      </c>
      <c r="D52" s="31"/>
      <c r="E52" s="32"/>
      <c r="F52" s="32"/>
      <c r="G52" s="33">
        <f t="shared" si="1"/>
        <v>0</v>
      </c>
      <c r="H52" s="12"/>
    </row>
    <row r="53" spans="1:10" ht="30" customHeight="1" x14ac:dyDescent="0.15">
      <c r="A53" s="114"/>
      <c r="B53" s="114"/>
      <c r="C53" s="51" t="s">
        <v>45</v>
      </c>
      <c r="D53" s="31"/>
      <c r="E53" s="32"/>
      <c r="F53" s="32"/>
      <c r="G53" s="33">
        <f t="shared" si="1"/>
        <v>0</v>
      </c>
      <c r="H53" s="12"/>
    </row>
    <row r="54" spans="1:10" ht="30" customHeight="1" x14ac:dyDescent="0.15">
      <c r="A54" s="114"/>
      <c r="B54" s="114"/>
      <c r="C54" s="51" t="s">
        <v>46</v>
      </c>
      <c r="D54" s="31"/>
      <c r="E54" s="32"/>
      <c r="F54" s="32"/>
      <c r="G54" s="33">
        <f t="shared" si="1"/>
        <v>0</v>
      </c>
      <c r="H54" s="12"/>
      <c r="J54" s="1">
        <v>55000</v>
      </c>
    </row>
    <row r="55" spans="1:10" ht="30" customHeight="1" x14ac:dyDescent="0.15">
      <c r="A55" s="114"/>
      <c r="B55" s="114"/>
      <c r="C55" s="51" t="s">
        <v>47</v>
      </c>
      <c r="D55" s="31"/>
      <c r="E55" s="32"/>
      <c r="F55" s="32"/>
      <c r="G55" s="33">
        <f t="shared" si="1"/>
        <v>0</v>
      </c>
      <c r="H55" s="12"/>
    </row>
    <row r="56" spans="1:10" ht="30" customHeight="1" x14ac:dyDescent="0.15">
      <c r="A56" s="114"/>
      <c r="B56" s="114"/>
      <c r="C56" s="87" t="s">
        <v>48</v>
      </c>
      <c r="D56" s="88"/>
      <c r="E56" s="75">
        <f>SUM(E57:E79)</f>
        <v>23050000</v>
      </c>
      <c r="F56" s="75">
        <f>SUM(F57:F79)</f>
        <v>0</v>
      </c>
      <c r="G56" s="89">
        <f t="shared" si="1"/>
        <v>23050000</v>
      </c>
      <c r="H56" s="76"/>
      <c r="J56" s="48">
        <f>SUM(J57:J79)</f>
        <v>1054000</v>
      </c>
    </row>
    <row r="57" spans="1:10" ht="30" customHeight="1" x14ac:dyDescent="0.15">
      <c r="A57" s="114"/>
      <c r="B57" s="114"/>
      <c r="C57" s="51" t="s">
        <v>49</v>
      </c>
      <c r="D57" s="31"/>
      <c r="E57" s="32">
        <v>200000</v>
      </c>
      <c r="F57" s="32"/>
      <c r="G57" s="33">
        <f t="shared" si="1"/>
        <v>200000</v>
      </c>
      <c r="H57" s="12"/>
    </row>
    <row r="58" spans="1:10" ht="30" customHeight="1" x14ac:dyDescent="0.15">
      <c r="A58" s="114"/>
      <c r="B58" s="114"/>
      <c r="C58" s="51" t="s">
        <v>50</v>
      </c>
      <c r="D58" s="31"/>
      <c r="E58" s="32">
        <v>120000</v>
      </c>
      <c r="F58" s="32"/>
      <c r="G58" s="33">
        <f t="shared" si="1"/>
        <v>120000</v>
      </c>
      <c r="H58" s="12"/>
    </row>
    <row r="59" spans="1:10" ht="30" customHeight="1" x14ac:dyDescent="0.15">
      <c r="A59" s="114"/>
      <c r="B59" s="114"/>
      <c r="C59" s="51" t="s">
        <v>51</v>
      </c>
      <c r="D59" s="31"/>
      <c r="E59" s="32">
        <v>15000</v>
      </c>
      <c r="F59" s="32"/>
      <c r="G59" s="33">
        <f t="shared" si="1"/>
        <v>15000</v>
      </c>
      <c r="H59" s="12"/>
    </row>
    <row r="60" spans="1:10" ht="30" customHeight="1" x14ac:dyDescent="0.15">
      <c r="A60" s="114"/>
      <c r="B60" s="114"/>
      <c r="C60" s="51" t="s">
        <v>52</v>
      </c>
      <c r="D60" s="31"/>
      <c r="E60" s="32">
        <v>250000</v>
      </c>
      <c r="F60" s="32"/>
      <c r="G60" s="33">
        <f t="shared" si="1"/>
        <v>250000</v>
      </c>
      <c r="H60" s="12"/>
    </row>
    <row r="61" spans="1:10" ht="30" customHeight="1" x14ac:dyDescent="0.15">
      <c r="A61" s="114"/>
      <c r="B61" s="114"/>
      <c r="C61" s="51" t="s">
        <v>53</v>
      </c>
      <c r="D61" s="31"/>
      <c r="E61" s="32">
        <v>1250000</v>
      </c>
      <c r="F61" s="32"/>
      <c r="G61" s="33">
        <f t="shared" si="1"/>
        <v>1250000</v>
      </c>
      <c r="H61" s="12"/>
    </row>
    <row r="62" spans="1:10" ht="30" customHeight="1" x14ac:dyDescent="0.15">
      <c r="A62" s="114"/>
      <c r="B62" s="114"/>
      <c r="C62" s="51" t="s">
        <v>54</v>
      </c>
      <c r="D62" s="31"/>
      <c r="E62" s="32">
        <v>600000</v>
      </c>
      <c r="F62" s="32"/>
      <c r="G62" s="33">
        <f t="shared" si="1"/>
        <v>600000</v>
      </c>
      <c r="H62" s="12"/>
    </row>
    <row r="63" spans="1:10" ht="30" customHeight="1" x14ac:dyDescent="0.15">
      <c r="A63" s="114"/>
      <c r="B63" s="114"/>
      <c r="C63" s="51" t="s">
        <v>36</v>
      </c>
      <c r="D63" s="31"/>
      <c r="E63" s="32">
        <v>8200000</v>
      </c>
      <c r="F63" s="32"/>
      <c r="G63" s="33">
        <f t="shared" si="1"/>
        <v>8200000</v>
      </c>
      <c r="H63" s="12"/>
      <c r="J63" s="1">
        <v>1000000</v>
      </c>
    </row>
    <row r="64" spans="1:10" ht="30" customHeight="1" x14ac:dyDescent="0.15">
      <c r="A64" s="114"/>
      <c r="B64" s="114"/>
      <c r="C64" s="51" t="s">
        <v>37</v>
      </c>
      <c r="D64" s="31"/>
      <c r="E64" s="32">
        <v>10000</v>
      </c>
      <c r="F64" s="32"/>
      <c r="G64" s="33">
        <f t="shared" si="1"/>
        <v>10000</v>
      </c>
      <c r="H64" s="12"/>
    </row>
    <row r="65" spans="1:10" ht="30" customHeight="1" x14ac:dyDescent="0.15">
      <c r="A65" s="114"/>
      <c r="B65" s="114"/>
      <c r="C65" s="51" t="s">
        <v>55</v>
      </c>
      <c r="D65" s="31"/>
      <c r="E65" s="32">
        <v>3000000</v>
      </c>
      <c r="F65" s="32"/>
      <c r="G65" s="33">
        <f t="shared" si="1"/>
        <v>3000000</v>
      </c>
      <c r="H65" s="12"/>
    </row>
    <row r="66" spans="1:10" ht="30" customHeight="1" x14ac:dyDescent="0.15">
      <c r="A66" s="114"/>
      <c r="B66" s="114"/>
      <c r="C66" s="51" t="s">
        <v>56</v>
      </c>
      <c r="D66" s="31"/>
      <c r="E66" s="32">
        <v>1400000</v>
      </c>
      <c r="F66" s="32"/>
      <c r="G66" s="33">
        <f t="shared" si="1"/>
        <v>1400000</v>
      </c>
      <c r="H66" s="12"/>
    </row>
    <row r="67" spans="1:10" ht="30" customHeight="1" x14ac:dyDescent="0.15">
      <c r="A67" s="114"/>
      <c r="B67" s="114"/>
      <c r="C67" s="51" t="s">
        <v>57</v>
      </c>
      <c r="D67" s="31"/>
      <c r="E67" s="32"/>
      <c r="F67" s="32"/>
      <c r="G67" s="33">
        <f t="shared" si="1"/>
        <v>0</v>
      </c>
      <c r="H67" s="12"/>
    </row>
    <row r="68" spans="1:10" ht="30" customHeight="1" x14ac:dyDescent="0.15">
      <c r="A68" s="114"/>
      <c r="B68" s="114"/>
      <c r="C68" s="51" t="s">
        <v>58</v>
      </c>
      <c r="D68" s="31"/>
      <c r="E68" s="32">
        <v>200000</v>
      </c>
      <c r="F68" s="32"/>
      <c r="G68" s="33">
        <f t="shared" si="1"/>
        <v>200000</v>
      </c>
      <c r="H68" s="12"/>
    </row>
    <row r="69" spans="1:10" ht="30" customHeight="1" x14ac:dyDescent="0.15">
      <c r="A69" s="114"/>
      <c r="B69" s="114"/>
      <c r="C69" s="51" t="s">
        <v>59</v>
      </c>
      <c r="D69" s="31"/>
      <c r="E69" s="32">
        <v>950000</v>
      </c>
      <c r="F69" s="32"/>
      <c r="G69" s="33">
        <f t="shared" si="1"/>
        <v>950000</v>
      </c>
      <c r="H69" s="12"/>
    </row>
    <row r="70" spans="1:10" ht="30" customHeight="1" x14ac:dyDescent="0.15">
      <c r="A70" s="114"/>
      <c r="B70" s="114"/>
      <c r="C70" s="51" t="s">
        <v>60</v>
      </c>
      <c r="D70" s="31"/>
      <c r="E70" s="32">
        <v>350000</v>
      </c>
      <c r="F70" s="32"/>
      <c r="G70" s="33">
        <f t="shared" si="1"/>
        <v>350000</v>
      </c>
      <c r="H70" s="12"/>
    </row>
    <row r="71" spans="1:10" ht="30" customHeight="1" x14ac:dyDescent="0.15">
      <c r="A71" s="114"/>
      <c r="B71" s="114"/>
      <c r="C71" s="51" t="s">
        <v>39</v>
      </c>
      <c r="D71" s="31"/>
      <c r="E71" s="32">
        <v>900000</v>
      </c>
      <c r="F71" s="32"/>
      <c r="G71" s="33">
        <f t="shared" si="1"/>
        <v>900000</v>
      </c>
      <c r="H71" s="12"/>
      <c r="J71" s="1">
        <v>41000</v>
      </c>
    </row>
    <row r="72" spans="1:10" ht="30" customHeight="1" x14ac:dyDescent="0.15">
      <c r="A72" s="114"/>
      <c r="B72" s="114"/>
      <c r="C72" s="51" t="s">
        <v>40</v>
      </c>
      <c r="D72" s="31"/>
      <c r="E72" s="32">
        <v>3000000</v>
      </c>
      <c r="F72" s="32"/>
      <c r="G72" s="33">
        <f t="shared" si="1"/>
        <v>3000000</v>
      </c>
      <c r="H72" s="12"/>
    </row>
    <row r="73" spans="1:10" ht="30" customHeight="1" x14ac:dyDescent="0.15">
      <c r="A73" s="114"/>
      <c r="B73" s="114"/>
      <c r="C73" s="51" t="s">
        <v>61</v>
      </c>
      <c r="D73" s="31"/>
      <c r="E73" s="32"/>
      <c r="F73" s="32"/>
      <c r="G73" s="33">
        <f t="shared" si="1"/>
        <v>0</v>
      </c>
      <c r="H73" s="12"/>
    </row>
    <row r="74" spans="1:10" ht="30" customHeight="1" x14ac:dyDescent="0.15">
      <c r="A74" s="114"/>
      <c r="B74" s="114"/>
      <c r="C74" s="51" t="s">
        <v>62</v>
      </c>
      <c r="D74" s="31"/>
      <c r="E74" s="32">
        <v>80000</v>
      </c>
      <c r="F74" s="32"/>
      <c r="G74" s="33">
        <f t="shared" si="1"/>
        <v>80000</v>
      </c>
      <c r="H74" s="12"/>
    </row>
    <row r="75" spans="1:10" ht="30" customHeight="1" x14ac:dyDescent="0.15">
      <c r="A75" s="114"/>
      <c r="B75" s="114"/>
      <c r="C75" s="51" t="s">
        <v>63</v>
      </c>
      <c r="D75" s="31"/>
      <c r="E75" s="32">
        <v>2300000</v>
      </c>
      <c r="F75" s="32"/>
      <c r="G75" s="33">
        <f t="shared" si="1"/>
        <v>2300000</v>
      </c>
      <c r="H75" s="12"/>
    </row>
    <row r="76" spans="1:10" ht="30" customHeight="1" x14ac:dyDescent="0.15">
      <c r="A76" s="114"/>
      <c r="B76" s="114"/>
      <c r="C76" s="51" t="s">
        <v>64</v>
      </c>
      <c r="D76" s="31"/>
      <c r="E76" s="32">
        <v>80000</v>
      </c>
      <c r="F76" s="32"/>
      <c r="G76" s="33">
        <f t="shared" si="1"/>
        <v>80000</v>
      </c>
      <c r="H76" s="12"/>
    </row>
    <row r="77" spans="1:10" ht="30" customHeight="1" x14ac:dyDescent="0.15">
      <c r="A77" s="114"/>
      <c r="B77" s="114"/>
      <c r="C77" s="51" t="s">
        <v>65</v>
      </c>
      <c r="D77" s="31"/>
      <c r="E77" s="32">
        <v>45000</v>
      </c>
      <c r="F77" s="32"/>
      <c r="G77" s="33">
        <f t="shared" si="1"/>
        <v>45000</v>
      </c>
      <c r="H77" s="12"/>
    </row>
    <row r="78" spans="1:10" ht="30" customHeight="1" x14ac:dyDescent="0.15">
      <c r="A78" s="114"/>
      <c r="B78" s="114"/>
      <c r="C78" s="51" t="s">
        <v>46</v>
      </c>
      <c r="D78" s="31"/>
      <c r="E78" s="32">
        <v>100000</v>
      </c>
      <c r="F78" s="32"/>
      <c r="G78" s="33">
        <f t="shared" si="1"/>
        <v>100000</v>
      </c>
      <c r="H78" s="12"/>
      <c r="J78" s="1">
        <v>13000</v>
      </c>
    </row>
    <row r="79" spans="1:10" ht="30" customHeight="1" x14ac:dyDescent="0.15">
      <c r="A79" s="114"/>
      <c r="B79" s="114"/>
      <c r="C79" s="51" t="s">
        <v>66</v>
      </c>
      <c r="D79" s="31"/>
      <c r="E79" s="32"/>
      <c r="F79" s="32"/>
      <c r="G79" s="33">
        <f t="shared" si="1"/>
        <v>0</v>
      </c>
      <c r="H79" s="12"/>
    </row>
    <row r="80" spans="1:10" ht="30" customHeight="1" x14ac:dyDescent="0.15">
      <c r="A80" s="114"/>
      <c r="B80" s="114"/>
      <c r="C80" s="51" t="s">
        <v>67</v>
      </c>
      <c r="D80" s="31"/>
      <c r="E80" s="32">
        <v>641250</v>
      </c>
      <c r="F80" s="32">
        <v>0</v>
      </c>
      <c r="G80" s="33">
        <f t="shared" si="1"/>
        <v>641250</v>
      </c>
      <c r="H80" s="12"/>
    </row>
    <row r="81" spans="1:10" ht="30" customHeight="1" x14ac:dyDescent="0.15">
      <c r="A81" s="114"/>
      <c r="B81" s="114"/>
      <c r="C81" s="51" t="s">
        <v>68</v>
      </c>
      <c r="D81" s="31"/>
      <c r="E81" s="32">
        <f>SUM(E82)</f>
        <v>0</v>
      </c>
      <c r="F81" s="32">
        <f>SUM(F82)</f>
        <v>0</v>
      </c>
      <c r="G81" s="33">
        <f t="shared" si="1"/>
        <v>0</v>
      </c>
      <c r="H81" s="12"/>
    </row>
    <row r="82" spans="1:10" ht="30" customHeight="1" x14ac:dyDescent="0.15">
      <c r="A82" s="114"/>
      <c r="B82" s="114"/>
      <c r="C82" s="63" t="s">
        <v>69</v>
      </c>
      <c r="D82" s="54"/>
      <c r="E82" s="55"/>
      <c r="F82" s="55"/>
      <c r="G82" s="56">
        <f t="shared" si="1"/>
        <v>0</v>
      </c>
      <c r="H82" s="15"/>
    </row>
    <row r="83" spans="1:10" ht="30" customHeight="1" x14ac:dyDescent="0.15">
      <c r="A83" s="114"/>
      <c r="B83" s="115"/>
      <c r="C83" s="50" t="s">
        <v>70</v>
      </c>
      <c r="D83" s="28"/>
      <c r="E83" s="29">
        <f>SUM(E23,E32,E56,E80,E81)</f>
        <v>87006250</v>
      </c>
      <c r="F83" s="29">
        <f>SUM(F23,F32,F56,F80,F81)</f>
        <v>0</v>
      </c>
      <c r="G83" s="30">
        <f t="shared" si="1"/>
        <v>87006250</v>
      </c>
      <c r="H83" s="11"/>
      <c r="J83" s="29">
        <f>SUM(J23,J32,J56,J80,J81)</f>
        <v>5834000</v>
      </c>
    </row>
    <row r="84" spans="1:10" ht="30" customHeight="1" x14ac:dyDescent="0.15">
      <c r="A84" s="115"/>
      <c r="B84" s="52"/>
      <c r="C84" s="41" t="s">
        <v>71</v>
      </c>
      <c r="D84" s="41"/>
      <c r="E84" s="34">
        <f>E22-E83</f>
        <v>7191956</v>
      </c>
      <c r="F84" s="34">
        <f>F22-F83</f>
        <v>0</v>
      </c>
      <c r="G84" s="35">
        <f t="shared" si="1"/>
        <v>7191956</v>
      </c>
      <c r="H84" s="18"/>
      <c r="J84" s="34">
        <f>J22-J83</f>
        <v>32669000</v>
      </c>
    </row>
    <row r="85" spans="1:10" ht="30" customHeight="1" x14ac:dyDescent="0.15">
      <c r="A85" s="113" t="s">
        <v>125</v>
      </c>
      <c r="B85" s="113" t="s">
        <v>123</v>
      </c>
      <c r="C85" s="28" t="s">
        <v>72</v>
      </c>
      <c r="D85" s="28"/>
      <c r="E85" s="29">
        <f>SUM(E86)</f>
        <v>3250000</v>
      </c>
      <c r="F85" s="29">
        <f>SUM(F86)</f>
        <v>0</v>
      </c>
      <c r="G85" s="30">
        <f t="shared" si="1"/>
        <v>3250000</v>
      </c>
      <c r="H85" s="11"/>
    </row>
    <row r="86" spans="1:10" ht="30" customHeight="1" x14ac:dyDescent="0.15">
      <c r="A86" s="114"/>
      <c r="B86" s="114"/>
      <c r="C86" s="31" t="s">
        <v>73</v>
      </c>
      <c r="D86" s="31"/>
      <c r="E86" s="32">
        <v>3250000</v>
      </c>
      <c r="F86" s="32"/>
      <c r="G86" s="33">
        <f t="shared" si="1"/>
        <v>3250000</v>
      </c>
      <c r="H86" s="12"/>
    </row>
    <row r="87" spans="1:10" ht="30" customHeight="1" x14ac:dyDescent="0.15">
      <c r="A87" s="114"/>
      <c r="B87" s="114"/>
      <c r="C87" s="31" t="s">
        <v>74</v>
      </c>
      <c r="D87" s="31"/>
      <c r="E87" s="32">
        <f>SUM(E88)</f>
        <v>0</v>
      </c>
      <c r="F87" s="32">
        <f>SUM(F88)</f>
        <v>0</v>
      </c>
      <c r="G87" s="33">
        <f t="shared" si="1"/>
        <v>0</v>
      </c>
      <c r="H87" s="12"/>
    </row>
    <row r="88" spans="1:10" ht="30" customHeight="1" x14ac:dyDescent="0.15">
      <c r="A88" s="114"/>
      <c r="B88" s="114"/>
      <c r="C88" s="31" t="s">
        <v>75</v>
      </c>
      <c r="D88" s="31"/>
      <c r="E88" s="32"/>
      <c r="F88" s="32"/>
      <c r="G88" s="33">
        <f t="shared" ref="G88:G117" si="2">E88-F88</f>
        <v>0</v>
      </c>
      <c r="H88" s="12"/>
    </row>
    <row r="89" spans="1:10" ht="30" customHeight="1" x14ac:dyDescent="0.15">
      <c r="A89" s="114"/>
      <c r="B89" s="114"/>
      <c r="C89" s="31" t="s">
        <v>76</v>
      </c>
      <c r="D89" s="31"/>
      <c r="E89" s="32">
        <v>0</v>
      </c>
      <c r="F89" s="32">
        <v>0</v>
      </c>
      <c r="G89" s="33">
        <f t="shared" si="2"/>
        <v>0</v>
      </c>
      <c r="H89" s="12"/>
    </row>
    <row r="90" spans="1:10" ht="30" customHeight="1" x14ac:dyDescent="0.15">
      <c r="A90" s="114"/>
      <c r="B90" s="115"/>
      <c r="C90" s="40" t="s">
        <v>77</v>
      </c>
      <c r="D90" s="41"/>
      <c r="E90" s="34">
        <f>SUM(E85,E87,E89)</f>
        <v>3250000</v>
      </c>
      <c r="F90" s="34">
        <f>SUM(F85,F87,F89)</f>
        <v>0</v>
      </c>
      <c r="G90" s="35">
        <f t="shared" si="2"/>
        <v>3250000</v>
      </c>
      <c r="H90" s="18"/>
      <c r="J90" s="34">
        <f>SUM(J85,J87,J89)</f>
        <v>0</v>
      </c>
    </row>
    <row r="91" spans="1:10" ht="30" customHeight="1" x14ac:dyDescent="0.15">
      <c r="A91" s="114"/>
      <c r="B91" s="113" t="s">
        <v>124</v>
      </c>
      <c r="C91" s="28" t="s">
        <v>78</v>
      </c>
      <c r="D91" s="28"/>
      <c r="E91" s="29">
        <v>9500000</v>
      </c>
      <c r="F91" s="29">
        <v>0</v>
      </c>
      <c r="G91" s="30">
        <f t="shared" si="2"/>
        <v>9500000</v>
      </c>
      <c r="H91" s="11"/>
    </row>
    <row r="92" spans="1:10" ht="30" customHeight="1" x14ac:dyDescent="0.15">
      <c r="A92" s="114"/>
      <c r="B92" s="114"/>
      <c r="C92" s="31" t="s">
        <v>79</v>
      </c>
      <c r="D92" s="31"/>
      <c r="E92" s="32">
        <f>SUM(E93:E97)</f>
        <v>0</v>
      </c>
      <c r="F92" s="32">
        <f>SUM(F93:F97)</f>
        <v>0</v>
      </c>
      <c r="G92" s="33">
        <f t="shared" si="2"/>
        <v>0</v>
      </c>
      <c r="H92" s="12"/>
    </row>
    <row r="93" spans="1:10" ht="30" customHeight="1" x14ac:dyDescent="0.15">
      <c r="A93" s="114"/>
      <c r="B93" s="114"/>
      <c r="C93" s="31" t="s">
        <v>80</v>
      </c>
      <c r="D93" s="31"/>
      <c r="E93" s="32"/>
      <c r="F93" s="32"/>
      <c r="G93" s="33">
        <f t="shared" si="2"/>
        <v>0</v>
      </c>
      <c r="H93" s="12"/>
    </row>
    <row r="94" spans="1:10" ht="30" customHeight="1" x14ac:dyDescent="0.15">
      <c r="A94" s="114"/>
      <c r="B94" s="114"/>
      <c r="C94" s="31" t="s">
        <v>81</v>
      </c>
      <c r="D94" s="31"/>
      <c r="E94" s="32"/>
      <c r="F94" s="32"/>
      <c r="G94" s="33">
        <f t="shared" si="2"/>
        <v>0</v>
      </c>
      <c r="H94" s="12"/>
    </row>
    <row r="95" spans="1:10" ht="30" customHeight="1" x14ac:dyDescent="0.15">
      <c r="A95" s="114"/>
      <c r="B95" s="114"/>
      <c r="C95" s="31" t="s">
        <v>82</v>
      </c>
      <c r="D95" s="31"/>
      <c r="E95" s="32"/>
      <c r="F95" s="32"/>
      <c r="G95" s="33">
        <f t="shared" si="2"/>
        <v>0</v>
      </c>
      <c r="H95" s="12"/>
    </row>
    <row r="96" spans="1:10" ht="30" customHeight="1" x14ac:dyDescent="0.15">
      <c r="A96" s="114"/>
      <c r="B96" s="114"/>
      <c r="C96" s="31" t="s">
        <v>83</v>
      </c>
      <c r="D96" s="31"/>
      <c r="E96" s="32"/>
      <c r="F96" s="32"/>
      <c r="G96" s="33">
        <f t="shared" si="2"/>
        <v>0</v>
      </c>
      <c r="H96" s="12"/>
    </row>
    <row r="97" spans="1:10" ht="30" customHeight="1" x14ac:dyDescent="0.15">
      <c r="A97" s="114"/>
      <c r="B97" s="114"/>
      <c r="C97" s="31" t="s">
        <v>84</v>
      </c>
      <c r="D97" s="31"/>
      <c r="E97" s="32"/>
      <c r="F97" s="32"/>
      <c r="G97" s="33">
        <f t="shared" si="2"/>
        <v>0</v>
      </c>
      <c r="H97" s="12"/>
    </row>
    <row r="98" spans="1:10" ht="30" customHeight="1" x14ac:dyDescent="0.15">
      <c r="A98" s="114"/>
      <c r="B98" s="115"/>
      <c r="C98" s="41" t="s">
        <v>85</v>
      </c>
      <c r="D98" s="41"/>
      <c r="E98" s="34">
        <f>SUM(E91,E92)</f>
        <v>9500000</v>
      </c>
      <c r="F98" s="34">
        <f>SUM(F91,F92)</f>
        <v>0</v>
      </c>
      <c r="G98" s="35">
        <f t="shared" si="2"/>
        <v>9500000</v>
      </c>
      <c r="H98" s="18"/>
      <c r="J98" s="34">
        <f>SUM(J91,J92)</f>
        <v>0</v>
      </c>
    </row>
    <row r="99" spans="1:10" ht="42" customHeight="1" x14ac:dyDescent="0.15">
      <c r="A99" s="53"/>
      <c r="B99" s="52"/>
      <c r="C99" s="54" t="s">
        <v>86</v>
      </c>
      <c r="D99" s="54"/>
      <c r="E99" s="55">
        <f>E90-E98</f>
        <v>-6250000</v>
      </c>
      <c r="F99" s="55">
        <f>F90-F98</f>
        <v>0</v>
      </c>
      <c r="G99" s="56">
        <f t="shared" si="2"/>
        <v>-6250000</v>
      </c>
      <c r="H99" s="15"/>
      <c r="J99" s="55">
        <f>J90-J98</f>
        <v>0</v>
      </c>
    </row>
    <row r="100" spans="1:10" ht="30" customHeight="1" x14ac:dyDescent="0.15">
      <c r="A100" s="116" t="s">
        <v>127</v>
      </c>
      <c r="B100" s="113" t="s">
        <v>123</v>
      </c>
      <c r="C100" s="28" t="s">
        <v>87</v>
      </c>
      <c r="D100" s="28"/>
      <c r="E100" s="29">
        <f>SUM(E101)</f>
        <v>60000</v>
      </c>
      <c r="F100" s="29">
        <f>SUM(F101)</f>
        <v>0</v>
      </c>
      <c r="G100" s="30">
        <f t="shared" si="2"/>
        <v>60000</v>
      </c>
      <c r="H100" s="11"/>
    </row>
    <row r="101" spans="1:10" ht="30" customHeight="1" x14ac:dyDescent="0.15">
      <c r="A101" s="117"/>
      <c r="B101" s="114"/>
      <c r="C101" s="31" t="s">
        <v>88</v>
      </c>
      <c r="D101" s="31"/>
      <c r="E101" s="32">
        <v>60000</v>
      </c>
      <c r="F101" s="32"/>
      <c r="G101" s="33">
        <f t="shared" si="2"/>
        <v>60000</v>
      </c>
      <c r="H101" s="12"/>
    </row>
    <row r="102" spans="1:10" ht="30" customHeight="1" x14ac:dyDescent="0.15">
      <c r="A102" s="117"/>
      <c r="B102" s="114"/>
      <c r="C102" s="31" t="s">
        <v>109</v>
      </c>
      <c r="D102" s="31"/>
      <c r="E102" s="32">
        <v>30000000</v>
      </c>
      <c r="F102" s="32">
        <v>0</v>
      </c>
      <c r="G102" s="33">
        <f t="shared" si="2"/>
        <v>30000000</v>
      </c>
      <c r="H102" s="12"/>
    </row>
    <row r="103" spans="1:10" ht="30" customHeight="1" x14ac:dyDescent="0.15">
      <c r="A103" s="117"/>
      <c r="B103" s="114"/>
      <c r="C103" s="31" t="s">
        <v>89</v>
      </c>
      <c r="D103" s="31"/>
      <c r="E103" s="32">
        <f>SUM(E104)</f>
        <v>4500000</v>
      </c>
      <c r="F103" s="32">
        <f>SUM(F104)</f>
        <v>0</v>
      </c>
      <c r="G103" s="33">
        <f t="shared" si="2"/>
        <v>4500000</v>
      </c>
      <c r="H103" s="12"/>
    </row>
    <row r="104" spans="1:10" ht="30" customHeight="1" x14ac:dyDescent="0.15">
      <c r="A104" s="117"/>
      <c r="B104" s="114"/>
      <c r="C104" s="31" t="s">
        <v>90</v>
      </c>
      <c r="D104" s="31"/>
      <c r="E104" s="32">
        <v>4500000</v>
      </c>
      <c r="F104" s="32"/>
      <c r="G104" s="33">
        <f t="shared" si="2"/>
        <v>4500000</v>
      </c>
      <c r="H104" s="12"/>
    </row>
    <row r="105" spans="1:10" ht="30" customHeight="1" x14ac:dyDescent="0.15">
      <c r="A105" s="117"/>
      <c r="B105" s="115"/>
      <c r="C105" s="41" t="s">
        <v>91</v>
      </c>
      <c r="D105" s="41"/>
      <c r="E105" s="34">
        <f>SUM(E100,E102,E103)</f>
        <v>34560000</v>
      </c>
      <c r="F105" s="34">
        <f>SUM(F100,F102,F103)</f>
        <v>0</v>
      </c>
      <c r="G105" s="35">
        <f t="shared" si="2"/>
        <v>34560000</v>
      </c>
      <c r="H105" s="18"/>
      <c r="J105" s="34">
        <f>SUM(J100,J102,J103)</f>
        <v>0</v>
      </c>
    </row>
    <row r="106" spans="1:10" ht="30" customHeight="1" x14ac:dyDescent="0.15">
      <c r="A106" s="117"/>
      <c r="B106" s="113" t="s">
        <v>124</v>
      </c>
      <c r="C106" s="28" t="s">
        <v>92</v>
      </c>
      <c r="D106" s="28"/>
      <c r="E106" s="29">
        <f>SUM(E107)</f>
        <v>150000</v>
      </c>
      <c r="F106" s="29">
        <f>SUM(F107)</f>
        <v>0</v>
      </c>
      <c r="G106" s="30">
        <f t="shared" si="2"/>
        <v>150000</v>
      </c>
      <c r="H106" s="11"/>
    </row>
    <row r="107" spans="1:10" ht="30" customHeight="1" x14ac:dyDescent="0.15">
      <c r="A107" s="117"/>
      <c r="B107" s="114"/>
      <c r="C107" s="31" t="s">
        <v>93</v>
      </c>
      <c r="D107" s="31"/>
      <c r="E107" s="32">
        <v>150000</v>
      </c>
      <c r="F107" s="32"/>
      <c r="G107" s="33">
        <f t="shared" si="2"/>
        <v>150000</v>
      </c>
      <c r="H107" s="12"/>
    </row>
    <row r="108" spans="1:10" ht="30" customHeight="1" x14ac:dyDescent="0.15">
      <c r="A108" s="117"/>
      <c r="B108" s="114"/>
      <c r="C108" s="31" t="s">
        <v>94</v>
      </c>
      <c r="D108" s="31"/>
      <c r="E108" s="32">
        <v>28000000</v>
      </c>
      <c r="F108" s="32">
        <v>0</v>
      </c>
      <c r="G108" s="33">
        <f t="shared" si="2"/>
        <v>28000000</v>
      </c>
      <c r="H108" s="12"/>
    </row>
    <row r="109" spans="1:10" ht="30" customHeight="1" x14ac:dyDescent="0.15">
      <c r="A109" s="117"/>
      <c r="B109" s="114"/>
      <c r="C109" s="31" t="s">
        <v>95</v>
      </c>
      <c r="D109" s="31"/>
      <c r="E109" s="32">
        <f>SUM(E110)</f>
        <v>3500000</v>
      </c>
      <c r="F109" s="32">
        <f>SUM(F110)</f>
        <v>0</v>
      </c>
      <c r="G109" s="33">
        <f t="shared" si="2"/>
        <v>3500000</v>
      </c>
      <c r="H109" s="12"/>
    </row>
    <row r="110" spans="1:10" ht="30" customHeight="1" x14ac:dyDescent="0.15">
      <c r="A110" s="117"/>
      <c r="B110" s="114"/>
      <c r="C110" s="31" t="s">
        <v>96</v>
      </c>
      <c r="D110" s="31"/>
      <c r="E110" s="32">
        <v>3500000</v>
      </c>
      <c r="F110" s="32"/>
      <c r="G110" s="33">
        <f t="shared" si="2"/>
        <v>3500000</v>
      </c>
      <c r="H110" s="12"/>
    </row>
    <row r="111" spans="1:10" ht="30" customHeight="1" x14ac:dyDescent="0.15">
      <c r="A111" s="117"/>
      <c r="B111" s="115"/>
      <c r="C111" s="41" t="s">
        <v>97</v>
      </c>
      <c r="D111" s="41"/>
      <c r="E111" s="34">
        <f>SUM(E106,E108,E109)</f>
        <v>31650000</v>
      </c>
      <c r="F111" s="34">
        <f>SUM(F106,F108,F109)</f>
        <v>0</v>
      </c>
      <c r="G111" s="35">
        <f t="shared" si="2"/>
        <v>31650000</v>
      </c>
      <c r="H111" s="18"/>
      <c r="J111" s="34">
        <f>SUM(J106,J108,J109)</f>
        <v>0</v>
      </c>
    </row>
    <row r="112" spans="1:10" ht="30" customHeight="1" x14ac:dyDescent="0.15">
      <c r="A112" s="118"/>
      <c r="B112" s="110" t="s">
        <v>98</v>
      </c>
      <c r="C112" s="111"/>
      <c r="D112" s="112"/>
      <c r="E112" s="34">
        <f>E105-E111</f>
        <v>2910000</v>
      </c>
      <c r="F112" s="34">
        <f>F105-F111</f>
        <v>0</v>
      </c>
      <c r="G112" s="35">
        <f t="shared" si="2"/>
        <v>2910000</v>
      </c>
      <c r="H112" s="18"/>
      <c r="J112" s="34">
        <f>J105-J111</f>
        <v>0</v>
      </c>
    </row>
    <row r="113" spans="1:10" ht="48" customHeight="1" x14ac:dyDescent="0.15">
      <c r="A113" s="57"/>
      <c r="B113" s="58"/>
      <c r="C113" s="28" t="s">
        <v>99</v>
      </c>
      <c r="D113" s="28"/>
      <c r="E113" s="29"/>
      <c r="F113" s="29"/>
      <c r="G113" s="30">
        <f t="shared" si="2"/>
        <v>0</v>
      </c>
      <c r="H113" s="11"/>
    </row>
    <row r="114" spans="1:10" ht="30" customHeight="1" x14ac:dyDescent="0.15">
      <c r="A114" s="110" t="s">
        <v>100</v>
      </c>
      <c r="B114" s="111"/>
      <c r="C114" s="111"/>
      <c r="D114" s="112"/>
      <c r="E114" s="34">
        <f>E84+E99+E112-E113</f>
        <v>3851956</v>
      </c>
      <c r="F114" s="34">
        <f>F84+F99+F112-F113</f>
        <v>0</v>
      </c>
      <c r="G114" s="35">
        <f t="shared" si="2"/>
        <v>3851956</v>
      </c>
      <c r="H114" s="18"/>
      <c r="J114" s="34">
        <f>J84+J99+J112-J113</f>
        <v>32669000</v>
      </c>
    </row>
    <row r="115" spans="1:10" ht="30" customHeight="1" x14ac:dyDescent="0.15">
      <c r="A115" s="59"/>
      <c r="B115" s="59"/>
      <c r="C115" s="59"/>
      <c r="D115" s="59"/>
      <c r="E115" s="31"/>
      <c r="F115" s="31"/>
      <c r="G115" s="60"/>
      <c r="H115" s="7"/>
    </row>
    <row r="116" spans="1:10" ht="30" customHeight="1" x14ac:dyDescent="0.15">
      <c r="A116" s="110" t="s">
        <v>101</v>
      </c>
      <c r="B116" s="111"/>
      <c r="C116" s="111"/>
      <c r="D116" s="112"/>
      <c r="E116" s="34"/>
      <c r="F116" s="34"/>
      <c r="G116" s="35">
        <f t="shared" si="2"/>
        <v>0</v>
      </c>
      <c r="H116" s="18"/>
      <c r="J116" s="34"/>
    </row>
    <row r="117" spans="1:10" ht="30" customHeight="1" x14ac:dyDescent="0.15">
      <c r="A117" s="110" t="s">
        <v>102</v>
      </c>
      <c r="B117" s="111"/>
      <c r="C117" s="111"/>
      <c r="D117" s="112"/>
      <c r="E117" s="34">
        <f>E114+E116</f>
        <v>3851956</v>
      </c>
      <c r="F117" s="34">
        <f>F114+F116</f>
        <v>0</v>
      </c>
      <c r="G117" s="35">
        <f t="shared" si="2"/>
        <v>3851956</v>
      </c>
      <c r="H117" s="18"/>
      <c r="J117" s="34">
        <f>J114+J116</f>
        <v>32669000</v>
      </c>
    </row>
  </sheetData>
  <mergeCells count="18">
    <mergeCell ref="A1:H1"/>
    <mergeCell ref="A2:H2"/>
    <mergeCell ref="G3:H3"/>
    <mergeCell ref="A5:A84"/>
    <mergeCell ref="B23:B83"/>
    <mergeCell ref="A117:D117"/>
    <mergeCell ref="A114:D114"/>
    <mergeCell ref="A116:D116"/>
    <mergeCell ref="A4:D4"/>
    <mergeCell ref="B5:B22"/>
    <mergeCell ref="C22:D22"/>
    <mergeCell ref="A85:A98"/>
    <mergeCell ref="B85:B90"/>
    <mergeCell ref="B91:B98"/>
    <mergeCell ref="A100:A112"/>
    <mergeCell ref="B100:B105"/>
    <mergeCell ref="B106:B111"/>
    <mergeCell ref="B112:D11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&amp;R&amp;P頁　　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topLeftCell="A91" zoomScaleNormal="100" workbookViewId="0">
      <selection activeCell="G107" sqref="G107"/>
    </sheetView>
  </sheetViews>
  <sheetFormatPr defaultRowHeight="30" customHeight="1" x14ac:dyDescent="0.15"/>
  <cols>
    <col min="1" max="2" width="4.625" style="1" customWidth="1"/>
    <col min="3" max="3" width="25.625" style="1" customWidth="1"/>
    <col min="4" max="4" width="9" style="1" customWidth="1"/>
    <col min="5" max="6" width="15.625" style="1" customWidth="1"/>
    <col min="7" max="7" width="15.625" style="2" customWidth="1"/>
    <col min="8" max="8" width="12.25" style="1" customWidth="1"/>
    <col min="9" max="9" width="9" style="1"/>
    <col min="10" max="10" width="11.375" style="1" hidden="1" customWidth="1"/>
    <col min="11" max="16384" width="9" style="1"/>
  </cols>
  <sheetData>
    <row r="1" spans="1:10" s="3" customFormat="1" ht="30" customHeight="1" x14ac:dyDescent="0.15">
      <c r="A1" s="97" t="s">
        <v>114</v>
      </c>
      <c r="B1" s="98"/>
      <c r="C1" s="98"/>
      <c r="D1" s="98"/>
      <c r="E1" s="98"/>
      <c r="F1" s="98"/>
      <c r="G1" s="98"/>
      <c r="H1" s="98"/>
    </row>
    <row r="2" spans="1:10" s="3" customFormat="1" ht="17.25" customHeight="1" x14ac:dyDescent="0.15">
      <c r="A2" s="99" t="s">
        <v>115</v>
      </c>
      <c r="B2" s="99"/>
      <c r="C2" s="99"/>
      <c r="D2" s="99"/>
      <c r="E2" s="99"/>
      <c r="F2" s="99"/>
      <c r="G2" s="99"/>
      <c r="H2" s="99"/>
    </row>
    <row r="3" spans="1:10" s="3" customFormat="1" ht="30" customHeight="1" x14ac:dyDescent="0.15">
      <c r="A3" s="3" t="s">
        <v>116</v>
      </c>
      <c r="C3" s="4"/>
      <c r="D3" s="4"/>
      <c r="E3" s="1"/>
      <c r="F3" s="1"/>
      <c r="G3" s="100" t="s">
        <v>120</v>
      </c>
      <c r="H3" s="100"/>
    </row>
    <row r="4" spans="1:10" ht="30" customHeight="1" x14ac:dyDescent="0.15">
      <c r="A4" s="110" t="s">
        <v>108</v>
      </c>
      <c r="B4" s="111"/>
      <c r="C4" s="111"/>
      <c r="D4" s="112"/>
      <c r="E4" s="27" t="s">
        <v>103</v>
      </c>
      <c r="F4" s="27" t="s">
        <v>104</v>
      </c>
      <c r="G4" s="27" t="s">
        <v>105</v>
      </c>
      <c r="H4" s="18"/>
    </row>
    <row r="5" spans="1:10" ht="30" customHeight="1" x14ac:dyDescent="0.15">
      <c r="A5" s="113" t="s">
        <v>107</v>
      </c>
      <c r="B5" s="113" t="s">
        <v>123</v>
      </c>
      <c r="C5" s="28" t="s">
        <v>0</v>
      </c>
      <c r="D5" s="28"/>
      <c r="E5" s="61">
        <f>SUM(E6,E7,E10,E11,E12)</f>
        <v>5400000</v>
      </c>
      <c r="F5" s="29">
        <f>SUM(F6,F7,F10,F11,F12)</f>
        <v>0</v>
      </c>
      <c r="G5" s="30">
        <f>E5-F5</f>
        <v>5400000</v>
      </c>
      <c r="H5" s="11"/>
      <c r="J5" s="31">
        <f>SUM(J6,J7,J10,J11,J12)</f>
        <v>38500000</v>
      </c>
    </row>
    <row r="6" spans="1:10" ht="30" customHeight="1" x14ac:dyDescent="0.15">
      <c r="A6" s="114"/>
      <c r="B6" s="114"/>
      <c r="C6" s="31" t="s">
        <v>1</v>
      </c>
      <c r="D6" s="31"/>
      <c r="E6" s="32"/>
      <c r="F6" s="32"/>
      <c r="G6" s="33">
        <f t="shared" ref="G6:G21" si="0">E6-F6</f>
        <v>0</v>
      </c>
      <c r="H6" s="12"/>
      <c r="J6" s="31"/>
    </row>
    <row r="7" spans="1:10" ht="30" customHeight="1" x14ac:dyDescent="0.15">
      <c r="A7" s="114"/>
      <c r="B7" s="114"/>
      <c r="C7" s="31" t="s">
        <v>2</v>
      </c>
      <c r="D7" s="31"/>
      <c r="E7" s="32">
        <f>SUM(E8,E9)</f>
        <v>5400000</v>
      </c>
      <c r="F7" s="32">
        <f>SUM(F8,F9)</f>
        <v>0</v>
      </c>
      <c r="G7" s="33">
        <f t="shared" si="0"/>
        <v>5400000</v>
      </c>
      <c r="H7" s="12"/>
      <c r="J7" s="31">
        <f>SUM(J8,J9)</f>
        <v>38500000</v>
      </c>
    </row>
    <row r="8" spans="1:10" ht="30" customHeight="1" x14ac:dyDescent="0.15">
      <c r="A8" s="114"/>
      <c r="B8" s="114"/>
      <c r="C8" s="31" t="s">
        <v>3</v>
      </c>
      <c r="D8" s="31"/>
      <c r="E8" s="32"/>
      <c r="F8" s="32"/>
      <c r="G8" s="33">
        <f t="shared" si="0"/>
        <v>0</v>
      </c>
      <c r="H8" s="12"/>
      <c r="J8" s="31">
        <v>25500000</v>
      </c>
    </row>
    <row r="9" spans="1:10" ht="30" customHeight="1" x14ac:dyDescent="0.15">
      <c r="A9" s="114"/>
      <c r="B9" s="114"/>
      <c r="C9" s="31" t="s">
        <v>4</v>
      </c>
      <c r="D9" s="31"/>
      <c r="E9" s="32">
        <v>5400000</v>
      </c>
      <c r="F9" s="32"/>
      <c r="G9" s="33">
        <f t="shared" si="0"/>
        <v>5400000</v>
      </c>
      <c r="H9" s="12"/>
      <c r="J9" s="31">
        <v>13000000</v>
      </c>
    </row>
    <row r="10" spans="1:10" ht="30" customHeight="1" x14ac:dyDescent="0.15">
      <c r="A10" s="114"/>
      <c r="B10" s="114"/>
      <c r="C10" s="31" t="s">
        <v>5</v>
      </c>
      <c r="D10" s="31"/>
      <c r="E10" s="32">
        <v>0</v>
      </c>
      <c r="F10" s="32">
        <v>0</v>
      </c>
      <c r="G10" s="33">
        <f t="shared" si="0"/>
        <v>0</v>
      </c>
      <c r="H10" s="12"/>
      <c r="J10" s="31">
        <v>0</v>
      </c>
    </row>
    <row r="11" spans="1:10" ht="30" customHeight="1" x14ac:dyDescent="0.15">
      <c r="A11" s="114"/>
      <c r="B11" s="114"/>
      <c r="C11" s="31" t="s">
        <v>6</v>
      </c>
      <c r="D11" s="31"/>
      <c r="E11" s="32">
        <v>0</v>
      </c>
      <c r="F11" s="32">
        <v>0</v>
      </c>
      <c r="G11" s="33">
        <f t="shared" si="0"/>
        <v>0</v>
      </c>
      <c r="H11" s="12"/>
      <c r="J11" s="31">
        <v>0</v>
      </c>
    </row>
    <row r="12" spans="1:10" ht="30" customHeight="1" x14ac:dyDescent="0.15">
      <c r="A12" s="114"/>
      <c r="B12" s="114"/>
      <c r="C12" s="31" t="s">
        <v>7</v>
      </c>
      <c r="D12" s="31"/>
      <c r="E12" s="32">
        <v>0</v>
      </c>
      <c r="F12" s="32">
        <v>0</v>
      </c>
      <c r="G12" s="33">
        <f t="shared" si="0"/>
        <v>0</v>
      </c>
      <c r="H12" s="12"/>
      <c r="J12" s="31">
        <v>0</v>
      </c>
    </row>
    <row r="13" spans="1:10" ht="30" customHeight="1" x14ac:dyDescent="0.15">
      <c r="A13" s="114"/>
      <c r="B13" s="114"/>
      <c r="C13" s="31" t="s">
        <v>8</v>
      </c>
      <c r="D13" s="31"/>
      <c r="E13" s="62">
        <f>SUM(E14)</f>
        <v>0</v>
      </c>
      <c r="F13" s="32">
        <f>SUM(F14)</f>
        <v>0</v>
      </c>
      <c r="G13" s="33">
        <f t="shared" si="0"/>
        <v>0</v>
      </c>
      <c r="H13" s="12"/>
      <c r="J13" s="31">
        <f>SUM(J14)</f>
        <v>0</v>
      </c>
    </row>
    <row r="14" spans="1:10" ht="30" customHeight="1" x14ac:dyDescent="0.15">
      <c r="A14" s="114"/>
      <c r="B14" s="114"/>
      <c r="C14" s="31" t="s">
        <v>9</v>
      </c>
      <c r="D14" s="31"/>
      <c r="E14" s="32"/>
      <c r="F14" s="32"/>
      <c r="G14" s="33">
        <f t="shared" si="0"/>
        <v>0</v>
      </c>
      <c r="H14" s="12"/>
      <c r="J14" s="31"/>
    </row>
    <row r="15" spans="1:10" ht="30" customHeight="1" x14ac:dyDescent="0.15">
      <c r="A15" s="114"/>
      <c r="B15" s="114"/>
      <c r="C15" s="31" t="s">
        <v>10</v>
      </c>
      <c r="D15" s="31"/>
      <c r="E15" s="62">
        <f>SUM(E16)</f>
        <v>0</v>
      </c>
      <c r="F15" s="32">
        <f>SUM(F16)</f>
        <v>0</v>
      </c>
      <c r="G15" s="33">
        <f t="shared" si="0"/>
        <v>0</v>
      </c>
      <c r="H15" s="12"/>
      <c r="J15" s="31">
        <f>SUM(J16)</f>
        <v>0</v>
      </c>
    </row>
    <row r="16" spans="1:10" ht="30" customHeight="1" x14ac:dyDescent="0.15">
      <c r="A16" s="114"/>
      <c r="B16" s="114"/>
      <c r="C16" s="31" t="s">
        <v>7</v>
      </c>
      <c r="D16" s="31"/>
      <c r="E16" s="32"/>
      <c r="F16" s="32"/>
      <c r="G16" s="33">
        <f t="shared" si="0"/>
        <v>0</v>
      </c>
      <c r="H16" s="12"/>
      <c r="J16" s="31"/>
    </row>
    <row r="17" spans="1:10" ht="30" customHeight="1" x14ac:dyDescent="0.15">
      <c r="A17" s="114"/>
      <c r="B17" s="114"/>
      <c r="C17" s="31" t="s">
        <v>11</v>
      </c>
      <c r="D17" s="31"/>
      <c r="E17" s="62">
        <v>0</v>
      </c>
      <c r="F17" s="32">
        <v>0</v>
      </c>
      <c r="G17" s="33">
        <f t="shared" si="0"/>
        <v>0</v>
      </c>
      <c r="H17" s="12"/>
      <c r="J17" s="31">
        <v>0</v>
      </c>
    </row>
    <row r="18" spans="1:10" ht="30" customHeight="1" x14ac:dyDescent="0.15">
      <c r="A18" s="114"/>
      <c r="B18" s="114"/>
      <c r="C18" s="31" t="s">
        <v>112</v>
      </c>
      <c r="D18" s="31"/>
      <c r="E18" s="62">
        <v>0</v>
      </c>
      <c r="F18" s="32"/>
      <c r="G18" s="33"/>
      <c r="H18" s="12"/>
      <c r="J18" s="31"/>
    </row>
    <row r="19" spans="1:10" ht="30" customHeight="1" x14ac:dyDescent="0.15">
      <c r="A19" s="114"/>
      <c r="B19" s="114"/>
      <c r="C19" s="31" t="s">
        <v>12</v>
      </c>
      <c r="D19" s="31"/>
      <c r="E19" s="62"/>
      <c r="F19" s="32">
        <v>0</v>
      </c>
      <c r="G19" s="33">
        <f t="shared" si="0"/>
        <v>0</v>
      </c>
      <c r="H19" s="12"/>
      <c r="J19" s="31">
        <v>3000</v>
      </c>
    </row>
    <row r="20" spans="1:10" ht="30" customHeight="1" x14ac:dyDescent="0.15">
      <c r="A20" s="114"/>
      <c r="B20" s="114"/>
      <c r="C20" s="31" t="s">
        <v>13</v>
      </c>
      <c r="D20" s="31"/>
      <c r="E20" s="62">
        <f>SUM(E21)</f>
        <v>0</v>
      </c>
      <c r="F20" s="32">
        <f>SUM(F21)</f>
        <v>0</v>
      </c>
      <c r="G20" s="33">
        <f t="shared" si="0"/>
        <v>0</v>
      </c>
      <c r="H20" s="12"/>
      <c r="J20" s="31">
        <f>SUM(J21)</f>
        <v>0</v>
      </c>
    </row>
    <row r="21" spans="1:10" ht="30" customHeight="1" x14ac:dyDescent="0.15">
      <c r="A21" s="114"/>
      <c r="B21" s="114"/>
      <c r="C21" s="31" t="s">
        <v>14</v>
      </c>
      <c r="D21" s="31"/>
      <c r="E21" s="32"/>
      <c r="F21" s="32"/>
      <c r="G21" s="33">
        <f t="shared" si="0"/>
        <v>0</v>
      </c>
      <c r="H21" s="12"/>
      <c r="J21" s="31"/>
    </row>
    <row r="22" spans="1:10" ht="30" customHeight="1" x14ac:dyDescent="0.15">
      <c r="A22" s="114"/>
      <c r="B22" s="115"/>
      <c r="C22" s="110" t="s">
        <v>106</v>
      </c>
      <c r="D22" s="112"/>
      <c r="E22" s="34">
        <f>SUM(E5,,E13,E15,E17,E18,E19,E20)</f>
        <v>5400000</v>
      </c>
      <c r="F22" s="34">
        <f>SUM(F5,,F13,F15,F17,F19,F20)</f>
        <v>0</v>
      </c>
      <c r="G22" s="35">
        <f>E22-F22</f>
        <v>5400000</v>
      </c>
      <c r="H22" s="18"/>
      <c r="J22" s="34">
        <f>SUM(J5,,J13,J15,J17,J19,J20)</f>
        <v>38503000</v>
      </c>
    </row>
    <row r="23" spans="1:10" ht="30" customHeight="1" x14ac:dyDescent="0.15">
      <c r="A23" s="114"/>
      <c r="B23" s="113" t="s">
        <v>124</v>
      </c>
      <c r="C23" s="36" t="s">
        <v>15</v>
      </c>
      <c r="D23" s="37"/>
      <c r="E23" s="38">
        <f>SUM(E24:E31)</f>
        <v>3980000</v>
      </c>
      <c r="F23" s="38">
        <f>SUM(F24:F31)</f>
        <v>0</v>
      </c>
      <c r="G23" s="39">
        <f t="shared" ref="G23:G87" si="1">E23-F23</f>
        <v>3980000</v>
      </c>
      <c r="H23" s="20"/>
      <c r="J23" s="38">
        <f>SUM(J25:J31)</f>
        <v>54000</v>
      </c>
    </row>
    <row r="24" spans="1:10" s="81" customFormat="1" ht="30" customHeight="1" x14ac:dyDescent="0.15">
      <c r="A24" s="114"/>
      <c r="B24" s="114"/>
      <c r="C24" s="77" t="s">
        <v>110</v>
      </c>
      <c r="D24" s="78"/>
      <c r="E24" s="64"/>
      <c r="F24" s="64"/>
      <c r="G24" s="33">
        <f t="shared" si="1"/>
        <v>0</v>
      </c>
      <c r="H24" s="80"/>
      <c r="J24" s="78"/>
    </row>
    <row r="25" spans="1:10" ht="30" customHeight="1" x14ac:dyDescent="0.15">
      <c r="A25" s="114"/>
      <c r="B25" s="114"/>
      <c r="C25" s="51" t="s">
        <v>17</v>
      </c>
      <c r="D25" s="31"/>
      <c r="E25" s="32">
        <v>3250000</v>
      </c>
      <c r="F25" s="32"/>
      <c r="G25" s="33">
        <f t="shared" si="1"/>
        <v>3250000</v>
      </c>
      <c r="H25" s="12"/>
    </row>
    <row r="26" spans="1:10" ht="30" customHeight="1" x14ac:dyDescent="0.15">
      <c r="A26" s="114"/>
      <c r="B26" s="114"/>
      <c r="C26" s="51" t="s">
        <v>18</v>
      </c>
      <c r="D26" s="31"/>
      <c r="E26" s="32">
        <v>200000</v>
      </c>
      <c r="F26" s="32"/>
      <c r="G26" s="33">
        <f t="shared" si="1"/>
        <v>200000</v>
      </c>
      <c r="H26" s="12"/>
    </row>
    <row r="27" spans="1:10" ht="30" customHeight="1" x14ac:dyDescent="0.15">
      <c r="A27" s="114"/>
      <c r="B27" s="114"/>
      <c r="C27" s="51" t="s">
        <v>19</v>
      </c>
      <c r="D27" s="31"/>
      <c r="E27" s="32">
        <v>80000</v>
      </c>
      <c r="F27" s="32"/>
      <c r="G27" s="33">
        <f t="shared" si="1"/>
        <v>80000</v>
      </c>
      <c r="H27" s="12"/>
    </row>
    <row r="28" spans="1:10" ht="30" customHeight="1" x14ac:dyDescent="0.15">
      <c r="A28" s="114"/>
      <c r="B28" s="114"/>
      <c r="C28" s="51" t="s">
        <v>20</v>
      </c>
      <c r="D28" s="31"/>
      <c r="E28" s="32">
        <f>ROUNDDOWN(J28*1.03,-5)</f>
        <v>0</v>
      </c>
      <c r="F28" s="32"/>
      <c r="G28" s="33">
        <f t="shared" si="1"/>
        <v>0</v>
      </c>
      <c r="H28" s="12"/>
    </row>
    <row r="29" spans="1:10" ht="30" customHeight="1" x14ac:dyDescent="0.15">
      <c r="A29" s="114"/>
      <c r="B29" s="114"/>
      <c r="C29" s="51" t="s">
        <v>21</v>
      </c>
      <c r="D29" s="31"/>
      <c r="E29" s="32">
        <f>ROUNDDOWN(J29*1.03,-5)</f>
        <v>0</v>
      </c>
      <c r="F29" s="32"/>
      <c r="G29" s="33">
        <f t="shared" si="1"/>
        <v>0</v>
      </c>
      <c r="H29" s="12"/>
    </row>
    <row r="30" spans="1:10" ht="30" customHeight="1" x14ac:dyDescent="0.15">
      <c r="A30" s="114"/>
      <c r="B30" s="114"/>
      <c r="C30" s="51" t="s">
        <v>22</v>
      </c>
      <c r="D30" s="31"/>
      <c r="E30" s="32">
        <f>ROUNDDOWN(J30*1.03,-5)</f>
        <v>0</v>
      </c>
      <c r="F30" s="32"/>
      <c r="G30" s="33">
        <f t="shared" si="1"/>
        <v>0</v>
      </c>
      <c r="H30" s="12"/>
    </row>
    <row r="31" spans="1:10" ht="30" customHeight="1" x14ac:dyDescent="0.15">
      <c r="A31" s="114"/>
      <c r="B31" s="114"/>
      <c r="C31" s="63" t="s">
        <v>23</v>
      </c>
      <c r="D31" s="54"/>
      <c r="E31" s="32">
        <v>450000</v>
      </c>
      <c r="F31" s="55"/>
      <c r="G31" s="56">
        <f t="shared" si="1"/>
        <v>450000</v>
      </c>
      <c r="H31" s="15"/>
      <c r="J31" s="1">
        <v>54000</v>
      </c>
    </row>
    <row r="32" spans="1:10" ht="30" customHeight="1" x14ac:dyDescent="0.15">
      <c r="A32" s="114"/>
      <c r="B32" s="114"/>
      <c r="C32" s="42" t="s">
        <v>24</v>
      </c>
      <c r="D32" s="43"/>
      <c r="E32" s="44">
        <f>SUM(E33:E55)</f>
        <v>0</v>
      </c>
      <c r="F32" s="44">
        <f>SUM(F33:F55)</f>
        <v>0</v>
      </c>
      <c r="G32" s="45">
        <f t="shared" si="1"/>
        <v>0</v>
      </c>
      <c r="H32" s="21"/>
      <c r="J32" s="44">
        <f>SUM(J33:J55)</f>
        <v>4726000</v>
      </c>
    </row>
    <row r="33" spans="1:10" ht="30" customHeight="1" x14ac:dyDescent="0.15">
      <c r="A33" s="114"/>
      <c r="B33" s="114"/>
      <c r="C33" s="40" t="s">
        <v>25</v>
      </c>
      <c r="D33" s="41"/>
      <c r="E33" s="34"/>
      <c r="F33" s="34"/>
      <c r="G33" s="35">
        <f t="shared" si="1"/>
        <v>0</v>
      </c>
      <c r="H33" s="18"/>
      <c r="J33" s="1">
        <v>2634000</v>
      </c>
    </row>
    <row r="34" spans="1:10" ht="30" customHeight="1" x14ac:dyDescent="0.15">
      <c r="A34" s="114"/>
      <c r="B34" s="114"/>
      <c r="C34" s="40" t="s">
        <v>26</v>
      </c>
      <c r="D34" s="41"/>
      <c r="E34" s="34"/>
      <c r="F34" s="34"/>
      <c r="G34" s="35">
        <f t="shared" si="1"/>
        <v>0</v>
      </c>
      <c r="H34" s="18"/>
      <c r="J34" s="1">
        <v>700000</v>
      </c>
    </row>
    <row r="35" spans="1:10" ht="30" customHeight="1" x14ac:dyDescent="0.15">
      <c r="A35" s="114"/>
      <c r="B35" s="114"/>
      <c r="C35" s="40" t="s">
        <v>27</v>
      </c>
      <c r="D35" s="41"/>
      <c r="E35" s="34"/>
      <c r="F35" s="34"/>
      <c r="G35" s="35">
        <f t="shared" si="1"/>
        <v>0</v>
      </c>
      <c r="H35" s="18"/>
    </row>
    <row r="36" spans="1:10" ht="30" customHeight="1" x14ac:dyDescent="0.15">
      <c r="A36" s="114"/>
      <c r="B36" s="114"/>
      <c r="C36" s="40" t="s">
        <v>28</v>
      </c>
      <c r="D36" s="41"/>
      <c r="E36" s="34"/>
      <c r="F36" s="34"/>
      <c r="G36" s="35">
        <f t="shared" si="1"/>
        <v>0</v>
      </c>
      <c r="H36" s="18"/>
    </row>
    <row r="37" spans="1:10" ht="30" customHeight="1" x14ac:dyDescent="0.15">
      <c r="A37" s="114"/>
      <c r="B37" s="114"/>
      <c r="C37" s="40" t="s">
        <v>29</v>
      </c>
      <c r="D37" s="41"/>
      <c r="E37" s="34"/>
      <c r="F37" s="34"/>
      <c r="G37" s="35">
        <f t="shared" si="1"/>
        <v>0</v>
      </c>
      <c r="H37" s="18"/>
      <c r="J37" s="1">
        <v>30000</v>
      </c>
    </row>
    <row r="38" spans="1:10" ht="30" customHeight="1" x14ac:dyDescent="0.15">
      <c r="A38" s="114"/>
      <c r="B38" s="114"/>
      <c r="C38" s="40" t="s">
        <v>30</v>
      </c>
      <c r="D38" s="41"/>
      <c r="E38" s="34"/>
      <c r="F38" s="34"/>
      <c r="G38" s="35">
        <f t="shared" si="1"/>
        <v>0</v>
      </c>
      <c r="H38" s="18"/>
      <c r="J38" s="1">
        <v>352000</v>
      </c>
    </row>
    <row r="39" spans="1:10" ht="30" customHeight="1" x14ac:dyDescent="0.15">
      <c r="A39" s="114"/>
      <c r="B39" s="114"/>
      <c r="C39" s="40" t="s">
        <v>31</v>
      </c>
      <c r="D39" s="41"/>
      <c r="E39" s="34"/>
      <c r="F39" s="34"/>
      <c r="G39" s="35">
        <f t="shared" si="1"/>
        <v>0</v>
      </c>
      <c r="H39" s="18"/>
    </row>
    <row r="40" spans="1:10" ht="30" customHeight="1" x14ac:dyDescent="0.15">
      <c r="A40" s="114"/>
      <c r="B40" s="114"/>
      <c r="C40" s="40" t="s">
        <v>32</v>
      </c>
      <c r="D40" s="41"/>
      <c r="E40" s="34"/>
      <c r="F40" s="34"/>
      <c r="G40" s="35">
        <f t="shared" si="1"/>
        <v>0</v>
      </c>
      <c r="H40" s="18"/>
      <c r="J40" s="1">
        <v>23000</v>
      </c>
    </row>
    <row r="41" spans="1:10" ht="30" customHeight="1" x14ac:dyDescent="0.15">
      <c r="A41" s="114"/>
      <c r="B41" s="114"/>
      <c r="C41" s="40" t="s">
        <v>33</v>
      </c>
      <c r="D41" s="41"/>
      <c r="E41" s="34"/>
      <c r="F41" s="34"/>
      <c r="G41" s="35">
        <f t="shared" si="1"/>
        <v>0</v>
      </c>
      <c r="H41" s="18"/>
    </row>
    <row r="42" spans="1:10" ht="30" customHeight="1" x14ac:dyDescent="0.15">
      <c r="A42" s="114"/>
      <c r="B42" s="114"/>
      <c r="C42" s="40" t="s">
        <v>34</v>
      </c>
      <c r="D42" s="41"/>
      <c r="E42" s="34"/>
      <c r="F42" s="34"/>
      <c r="G42" s="35">
        <f t="shared" si="1"/>
        <v>0</v>
      </c>
      <c r="H42" s="18"/>
    </row>
    <row r="43" spans="1:10" ht="30" customHeight="1" x14ac:dyDescent="0.15">
      <c r="A43" s="114"/>
      <c r="B43" s="114"/>
      <c r="C43" s="40" t="s">
        <v>35</v>
      </c>
      <c r="D43" s="41"/>
      <c r="E43" s="34"/>
      <c r="F43" s="34"/>
      <c r="G43" s="35">
        <f t="shared" si="1"/>
        <v>0</v>
      </c>
      <c r="H43" s="18"/>
    </row>
    <row r="44" spans="1:10" ht="30" customHeight="1" x14ac:dyDescent="0.15">
      <c r="A44" s="114"/>
      <c r="B44" s="114"/>
      <c r="C44" s="40" t="s">
        <v>36</v>
      </c>
      <c r="D44" s="41"/>
      <c r="E44" s="34"/>
      <c r="F44" s="34"/>
      <c r="G44" s="35">
        <f t="shared" si="1"/>
        <v>0</v>
      </c>
      <c r="H44" s="18"/>
      <c r="J44" s="1">
        <v>932000</v>
      </c>
    </row>
    <row r="45" spans="1:10" ht="30" customHeight="1" x14ac:dyDescent="0.15">
      <c r="A45" s="114"/>
      <c r="B45" s="114"/>
      <c r="C45" s="40" t="s">
        <v>37</v>
      </c>
      <c r="D45" s="41"/>
      <c r="E45" s="34"/>
      <c r="F45" s="34"/>
      <c r="G45" s="35">
        <f t="shared" si="1"/>
        <v>0</v>
      </c>
      <c r="H45" s="18"/>
    </row>
    <row r="46" spans="1:10" ht="30" customHeight="1" x14ac:dyDescent="0.15">
      <c r="A46" s="114"/>
      <c r="B46" s="114"/>
      <c r="C46" s="40" t="s">
        <v>38</v>
      </c>
      <c r="D46" s="41"/>
      <c r="E46" s="34"/>
      <c r="F46" s="34"/>
      <c r="G46" s="35">
        <f t="shared" si="1"/>
        <v>0</v>
      </c>
      <c r="H46" s="18"/>
    </row>
    <row r="47" spans="1:10" ht="30" customHeight="1" x14ac:dyDescent="0.15">
      <c r="A47" s="114"/>
      <c r="B47" s="114"/>
      <c r="C47" s="40" t="s">
        <v>39</v>
      </c>
      <c r="D47" s="41"/>
      <c r="E47" s="34"/>
      <c r="F47" s="34"/>
      <c r="G47" s="35">
        <f t="shared" si="1"/>
        <v>0</v>
      </c>
      <c r="H47" s="18"/>
    </row>
    <row r="48" spans="1:10" ht="30" customHeight="1" x14ac:dyDescent="0.15">
      <c r="A48" s="114"/>
      <c r="B48" s="114"/>
      <c r="C48" s="40" t="s">
        <v>40</v>
      </c>
      <c r="D48" s="41"/>
      <c r="E48" s="34"/>
      <c r="F48" s="34"/>
      <c r="G48" s="35">
        <f t="shared" si="1"/>
        <v>0</v>
      </c>
      <c r="H48" s="18"/>
    </row>
    <row r="49" spans="1:10" ht="30" customHeight="1" x14ac:dyDescent="0.15">
      <c r="A49" s="114"/>
      <c r="B49" s="114"/>
      <c r="C49" s="40" t="s">
        <v>41</v>
      </c>
      <c r="D49" s="41"/>
      <c r="E49" s="34"/>
      <c r="F49" s="34"/>
      <c r="G49" s="35">
        <f t="shared" si="1"/>
        <v>0</v>
      </c>
      <c r="H49" s="18"/>
    </row>
    <row r="50" spans="1:10" ht="30" customHeight="1" x14ac:dyDescent="0.15">
      <c r="A50" s="114"/>
      <c r="B50" s="114"/>
      <c r="C50" s="40" t="s">
        <v>42</v>
      </c>
      <c r="D50" s="41"/>
      <c r="E50" s="34"/>
      <c r="F50" s="34"/>
      <c r="G50" s="35">
        <f t="shared" si="1"/>
        <v>0</v>
      </c>
      <c r="H50" s="18"/>
    </row>
    <row r="51" spans="1:10" ht="30" customHeight="1" x14ac:dyDescent="0.15">
      <c r="A51" s="114"/>
      <c r="B51" s="114"/>
      <c r="C51" s="40" t="s">
        <v>43</v>
      </c>
      <c r="D51" s="41"/>
      <c r="E51" s="34"/>
      <c r="F51" s="34"/>
      <c r="G51" s="35">
        <f t="shared" si="1"/>
        <v>0</v>
      </c>
      <c r="H51" s="18"/>
    </row>
    <row r="52" spans="1:10" ht="30" customHeight="1" x14ac:dyDescent="0.15">
      <c r="A52" s="114"/>
      <c r="B52" s="114"/>
      <c r="C52" s="40" t="s">
        <v>44</v>
      </c>
      <c r="D52" s="41"/>
      <c r="E52" s="34"/>
      <c r="F52" s="34"/>
      <c r="G52" s="35">
        <f t="shared" si="1"/>
        <v>0</v>
      </c>
      <c r="H52" s="18"/>
    </row>
    <row r="53" spans="1:10" ht="30" customHeight="1" x14ac:dyDescent="0.15">
      <c r="A53" s="114"/>
      <c r="B53" s="114"/>
      <c r="C53" s="40" t="s">
        <v>45</v>
      </c>
      <c r="D53" s="41"/>
      <c r="E53" s="34"/>
      <c r="F53" s="34"/>
      <c r="G53" s="35">
        <f t="shared" si="1"/>
        <v>0</v>
      </c>
      <c r="H53" s="18"/>
    </row>
    <row r="54" spans="1:10" ht="30" customHeight="1" x14ac:dyDescent="0.15">
      <c r="A54" s="114"/>
      <c r="B54" s="114"/>
      <c r="C54" s="40" t="s">
        <v>46</v>
      </c>
      <c r="D54" s="41"/>
      <c r="E54" s="34"/>
      <c r="F54" s="34"/>
      <c r="G54" s="35">
        <f t="shared" si="1"/>
        <v>0</v>
      </c>
      <c r="H54" s="18"/>
      <c r="J54" s="1">
        <v>55000</v>
      </c>
    </row>
    <row r="55" spans="1:10" ht="30" customHeight="1" x14ac:dyDescent="0.15">
      <c r="A55" s="114"/>
      <c r="B55" s="114"/>
      <c r="C55" s="40" t="s">
        <v>47</v>
      </c>
      <c r="D55" s="41"/>
      <c r="E55" s="34"/>
      <c r="F55" s="34"/>
      <c r="G55" s="35">
        <f t="shared" si="1"/>
        <v>0</v>
      </c>
      <c r="H55" s="18"/>
    </row>
    <row r="56" spans="1:10" ht="30" customHeight="1" x14ac:dyDescent="0.15">
      <c r="A56" s="114"/>
      <c r="B56" s="114"/>
      <c r="C56" s="46" t="s">
        <v>48</v>
      </c>
      <c r="D56" s="47"/>
      <c r="E56" s="48">
        <f>SUM(E57:E79)</f>
        <v>1097000</v>
      </c>
      <c r="F56" s="48">
        <f>SUM(F57:F79)</f>
        <v>0</v>
      </c>
      <c r="G56" s="49">
        <f t="shared" si="1"/>
        <v>1097000</v>
      </c>
      <c r="H56" s="22"/>
      <c r="J56" s="48">
        <f>SUM(J57:J79)</f>
        <v>1054000</v>
      </c>
    </row>
    <row r="57" spans="1:10" ht="30" customHeight="1" x14ac:dyDescent="0.15">
      <c r="A57" s="114"/>
      <c r="B57" s="114"/>
      <c r="C57" s="40" t="s">
        <v>49</v>
      </c>
      <c r="D57" s="41"/>
      <c r="E57" s="34">
        <v>25000</v>
      </c>
      <c r="F57" s="34"/>
      <c r="G57" s="35">
        <f t="shared" si="1"/>
        <v>25000</v>
      </c>
      <c r="H57" s="18"/>
    </row>
    <row r="58" spans="1:10" ht="30" customHeight="1" x14ac:dyDescent="0.15">
      <c r="A58" s="114"/>
      <c r="B58" s="114"/>
      <c r="C58" s="40" t="s">
        <v>50</v>
      </c>
      <c r="D58" s="41"/>
      <c r="E58" s="34"/>
      <c r="F58" s="34"/>
      <c r="G58" s="35">
        <f t="shared" si="1"/>
        <v>0</v>
      </c>
      <c r="H58" s="18"/>
    </row>
    <row r="59" spans="1:10" ht="30" customHeight="1" x14ac:dyDescent="0.15">
      <c r="A59" s="114"/>
      <c r="B59" s="114"/>
      <c r="C59" s="40" t="s">
        <v>51</v>
      </c>
      <c r="D59" s="41"/>
      <c r="E59" s="34"/>
      <c r="F59" s="34"/>
      <c r="G59" s="35">
        <f t="shared" si="1"/>
        <v>0</v>
      </c>
      <c r="H59" s="18"/>
    </row>
    <row r="60" spans="1:10" ht="30" customHeight="1" x14ac:dyDescent="0.15">
      <c r="A60" s="114"/>
      <c r="B60" s="114"/>
      <c r="C60" s="40" t="s">
        <v>52</v>
      </c>
      <c r="D60" s="41"/>
      <c r="E60" s="34">
        <v>15000</v>
      </c>
      <c r="F60" s="34"/>
      <c r="G60" s="35">
        <f t="shared" si="1"/>
        <v>15000</v>
      </c>
      <c r="H60" s="18"/>
    </row>
    <row r="61" spans="1:10" ht="30" customHeight="1" x14ac:dyDescent="0.15">
      <c r="A61" s="114"/>
      <c r="B61" s="114"/>
      <c r="C61" s="40" t="s">
        <v>53</v>
      </c>
      <c r="D61" s="41"/>
      <c r="E61" s="34">
        <v>15000</v>
      </c>
      <c r="F61" s="34"/>
      <c r="G61" s="35">
        <f t="shared" si="1"/>
        <v>15000</v>
      </c>
      <c r="H61" s="18"/>
    </row>
    <row r="62" spans="1:10" ht="30" customHeight="1" x14ac:dyDescent="0.15">
      <c r="A62" s="114"/>
      <c r="B62" s="114"/>
      <c r="C62" s="40" t="s">
        <v>54</v>
      </c>
      <c r="D62" s="41"/>
      <c r="E62" s="34">
        <v>10000</v>
      </c>
      <c r="F62" s="34"/>
      <c r="G62" s="35">
        <f t="shared" si="1"/>
        <v>10000</v>
      </c>
      <c r="H62" s="18"/>
    </row>
    <row r="63" spans="1:10" ht="30" customHeight="1" x14ac:dyDescent="0.15">
      <c r="A63" s="114"/>
      <c r="B63" s="114"/>
      <c r="C63" s="40" t="s">
        <v>36</v>
      </c>
      <c r="D63" s="41"/>
      <c r="E63" s="34">
        <v>12000</v>
      </c>
      <c r="F63" s="34"/>
      <c r="G63" s="35">
        <f t="shared" si="1"/>
        <v>12000</v>
      </c>
      <c r="H63" s="18"/>
      <c r="J63" s="1">
        <v>1000000</v>
      </c>
    </row>
    <row r="64" spans="1:10" ht="30" customHeight="1" x14ac:dyDescent="0.15">
      <c r="A64" s="114"/>
      <c r="B64" s="114"/>
      <c r="C64" s="40" t="s">
        <v>37</v>
      </c>
      <c r="D64" s="41"/>
      <c r="E64" s="34">
        <v>150000</v>
      </c>
      <c r="F64" s="34"/>
      <c r="G64" s="35">
        <f t="shared" si="1"/>
        <v>150000</v>
      </c>
      <c r="H64" s="18"/>
    </row>
    <row r="65" spans="1:10" ht="30" customHeight="1" x14ac:dyDescent="0.15">
      <c r="A65" s="114"/>
      <c r="B65" s="114"/>
      <c r="C65" s="40" t="s">
        <v>55</v>
      </c>
      <c r="D65" s="41"/>
      <c r="E65" s="34"/>
      <c r="F65" s="34"/>
      <c r="G65" s="35">
        <f t="shared" si="1"/>
        <v>0</v>
      </c>
      <c r="H65" s="18"/>
    </row>
    <row r="66" spans="1:10" ht="30" customHeight="1" x14ac:dyDescent="0.15">
      <c r="A66" s="114"/>
      <c r="B66" s="114"/>
      <c r="C66" s="40" t="s">
        <v>56</v>
      </c>
      <c r="D66" s="41"/>
      <c r="E66" s="34">
        <v>75000</v>
      </c>
      <c r="F66" s="34"/>
      <c r="G66" s="35">
        <f t="shared" si="1"/>
        <v>75000</v>
      </c>
      <c r="H66" s="18"/>
    </row>
    <row r="67" spans="1:10" ht="30" customHeight="1" x14ac:dyDescent="0.15">
      <c r="A67" s="114"/>
      <c r="B67" s="114"/>
      <c r="C67" s="40" t="s">
        <v>57</v>
      </c>
      <c r="D67" s="41"/>
      <c r="E67" s="34"/>
      <c r="F67" s="34"/>
      <c r="G67" s="35">
        <f t="shared" si="1"/>
        <v>0</v>
      </c>
      <c r="H67" s="18"/>
    </row>
    <row r="68" spans="1:10" ht="30" customHeight="1" x14ac:dyDescent="0.15">
      <c r="A68" s="114"/>
      <c r="B68" s="114"/>
      <c r="C68" s="40" t="s">
        <v>58</v>
      </c>
      <c r="D68" s="41"/>
      <c r="E68" s="34"/>
      <c r="F68" s="34"/>
      <c r="G68" s="35">
        <f t="shared" si="1"/>
        <v>0</v>
      </c>
      <c r="H68" s="18"/>
    </row>
    <row r="69" spans="1:10" ht="30" customHeight="1" x14ac:dyDescent="0.15">
      <c r="A69" s="114"/>
      <c r="B69" s="114"/>
      <c r="C69" s="40" t="s">
        <v>59</v>
      </c>
      <c r="D69" s="41"/>
      <c r="E69" s="34"/>
      <c r="F69" s="34"/>
      <c r="G69" s="35">
        <f t="shared" si="1"/>
        <v>0</v>
      </c>
      <c r="H69" s="18"/>
    </row>
    <row r="70" spans="1:10" ht="30" customHeight="1" x14ac:dyDescent="0.15">
      <c r="A70" s="114"/>
      <c r="B70" s="114"/>
      <c r="C70" s="40" t="s">
        <v>60</v>
      </c>
      <c r="D70" s="41"/>
      <c r="E70" s="34"/>
      <c r="F70" s="34"/>
      <c r="G70" s="35">
        <f t="shared" si="1"/>
        <v>0</v>
      </c>
      <c r="H70" s="18"/>
    </row>
    <row r="71" spans="1:10" ht="30" customHeight="1" x14ac:dyDescent="0.15">
      <c r="A71" s="114"/>
      <c r="B71" s="114"/>
      <c r="C71" s="40" t="s">
        <v>39</v>
      </c>
      <c r="D71" s="41"/>
      <c r="E71" s="34"/>
      <c r="F71" s="34"/>
      <c r="G71" s="35">
        <f t="shared" si="1"/>
        <v>0</v>
      </c>
      <c r="H71" s="18"/>
      <c r="J71" s="1">
        <v>41000</v>
      </c>
    </row>
    <row r="72" spans="1:10" ht="30" customHeight="1" x14ac:dyDescent="0.15">
      <c r="A72" s="114"/>
      <c r="B72" s="114"/>
      <c r="C72" s="40" t="s">
        <v>40</v>
      </c>
      <c r="D72" s="41"/>
      <c r="E72" s="34">
        <v>720000</v>
      </c>
      <c r="F72" s="34"/>
      <c r="G72" s="35">
        <f t="shared" si="1"/>
        <v>720000</v>
      </c>
      <c r="H72" s="18"/>
    </row>
    <row r="73" spans="1:10" ht="30" customHeight="1" x14ac:dyDescent="0.15">
      <c r="A73" s="114"/>
      <c r="B73" s="114"/>
      <c r="C73" s="40" t="s">
        <v>61</v>
      </c>
      <c r="D73" s="41"/>
      <c r="E73" s="34"/>
      <c r="F73" s="34"/>
      <c r="G73" s="35">
        <f t="shared" si="1"/>
        <v>0</v>
      </c>
      <c r="H73" s="18"/>
    </row>
    <row r="74" spans="1:10" ht="30" customHeight="1" x14ac:dyDescent="0.15">
      <c r="A74" s="114"/>
      <c r="B74" s="114"/>
      <c r="C74" s="40" t="s">
        <v>62</v>
      </c>
      <c r="D74" s="41"/>
      <c r="E74" s="34">
        <v>10000</v>
      </c>
      <c r="F74" s="34"/>
      <c r="G74" s="35">
        <f t="shared" si="1"/>
        <v>10000</v>
      </c>
      <c r="H74" s="18"/>
    </row>
    <row r="75" spans="1:10" ht="30" customHeight="1" x14ac:dyDescent="0.15">
      <c r="A75" s="114"/>
      <c r="B75" s="114"/>
      <c r="C75" s="40" t="s">
        <v>63</v>
      </c>
      <c r="D75" s="41"/>
      <c r="E75" s="34"/>
      <c r="F75" s="34"/>
      <c r="G75" s="35">
        <f t="shared" si="1"/>
        <v>0</v>
      </c>
      <c r="H75" s="18"/>
    </row>
    <row r="76" spans="1:10" ht="30" customHeight="1" x14ac:dyDescent="0.15">
      <c r="A76" s="114"/>
      <c r="B76" s="114"/>
      <c r="C76" s="40" t="s">
        <v>64</v>
      </c>
      <c r="D76" s="41"/>
      <c r="E76" s="34">
        <v>15000</v>
      </c>
      <c r="F76" s="34"/>
      <c r="G76" s="35">
        <f t="shared" si="1"/>
        <v>15000</v>
      </c>
      <c r="H76" s="18"/>
    </row>
    <row r="77" spans="1:10" ht="30" customHeight="1" x14ac:dyDescent="0.15">
      <c r="A77" s="114"/>
      <c r="B77" s="114"/>
      <c r="C77" s="40" t="s">
        <v>65</v>
      </c>
      <c r="D77" s="41"/>
      <c r="E77" s="34">
        <v>40000</v>
      </c>
      <c r="F77" s="34"/>
      <c r="G77" s="35">
        <f t="shared" si="1"/>
        <v>40000</v>
      </c>
      <c r="H77" s="18"/>
    </row>
    <row r="78" spans="1:10" ht="30" customHeight="1" x14ac:dyDescent="0.15">
      <c r="A78" s="114"/>
      <c r="B78" s="114"/>
      <c r="C78" s="40" t="s">
        <v>46</v>
      </c>
      <c r="D78" s="41"/>
      <c r="E78" s="34">
        <v>10000</v>
      </c>
      <c r="F78" s="34"/>
      <c r="G78" s="35">
        <f t="shared" si="1"/>
        <v>10000</v>
      </c>
      <c r="H78" s="18"/>
      <c r="J78" s="1">
        <v>13000</v>
      </c>
    </row>
    <row r="79" spans="1:10" ht="30" customHeight="1" x14ac:dyDescent="0.15">
      <c r="A79" s="114"/>
      <c r="B79" s="114"/>
      <c r="C79" s="40" t="s">
        <v>66</v>
      </c>
      <c r="D79" s="41"/>
      <c r="E79" s="34"/>
      <c r="F79" s="34"/>
      <c r="G79" s="35">
        <f t="shared" si="1"/>
        <v>0</v>
      </c>
      <c r="H79" s="18"/>
    </row>
    <row r="80" spans="1:10" ht="30" customHeight="1" x14ac:dyDescent="0.15">
      <c r="A80" s="114"/>
      <c r="B80" s="114"/>
      <c r="C80" s="50" t="s">
        <v>67</v>
      </c>
      <c r="D80" s="28"/>
      <c r="E80" s="29">
        <v>0</v>
      </c>
      <c r="F80" s="29">
        <v>0</v>
      </c>
      <c r="G80" s="30">
        <f t="shared" si="1"/>
        <v>0</v>
      </c>
      <c r="H80" s="11"/>
    </row>
    <row r="81" spans="1:10" ht="30" customHeight="1" x14ac:dyDescent="0.15">
      <c r="A81" s="114"/>
      <c r="B81" s="114"/>
      <c r="C81" s="40" t="s">
        <v>68</v>
      </c>
      <c r="D81" s="41"/>
      <c r="E81" s="34">
        <f>SUM(E82)</f>
        <v>0</v>
      </c>
      <c r="F81" s="34">
        <f>SUM(F82)</f>
        <v>0</v>
      </c>
      <c r="G81" s="35">
        <f t="shared" si="1"/>
        <v>0</v>
      </c>
      <c r="H81" s="18"/>
    </row>
    <row r="82" spans="1:10" ht="30" customHeight="1" x14ac:dyDescent="0.15">
      <c r="A82" s="114"/>
      <c r="B82" s="114"/>
      <c r="C82" s="51" t="s">
        <v>69</v>
      </c>
      <c r="D82" s="31"/>
      <c r="E82" s="32"/>
      <c r="F82" s="32"/>
      <c r="G82" s="33">
        <f t="shared" si="1"/>
        <v>0</v>
      </c>
      <c r="H82" s="12"/>
    </row>
    <row r="83" spans="1:10" ht="30" customHeight="1" x14ac:dyDescent="0.15">
      <c r="A83" s="114"/>
      <c r="B83" s="115"/>
      <c r="C83" s="50" t="s">
        <v>70</v>
      </c>
      <c r="D83" s="28"/>
      <c r="E83" s="29">
        <f>SUM(E23,E32,E56,E80,E81)</f>
        <v>5077000</v>
      </c>
      <c r="F83" s="29">
        <f>SUM(F23,F32,F56,F80,F81)</f>
        <v>0</v>
      </c>
      <c r="G83" s="30">
        <f t="shared" si="1"/>
        <v>5077000</v>
      </c>
      <c r="H83" s="11"/>
      <c r="J83" s="29">
        <f>SUM(J23,J32,J56,J80,J81)</f>
        <v>5834000</v>
      </c>
    </row>
    <row r="84" spans="1:10" ht="30" customHeight="1" x14ac:dyDescent="0.15">
      <c r="A84" s="115"/>
      <c r="B84" s="52"/>
      <c r="C84" s="41" t="s">
        <v>71</v>
      </c>
      <c r="D84" s="41"/>
      <c r="E84" s="34">
        <f>E22-E83</f>
        <v>323000</v>
      </c>
      <c r="F84" s="34">
        <f>F22-F83</f>
        <v>0</v>
      </c>
      <c r="G84" s="35">
        <f t="shared" si="1"/>
        <v>323000</v>
      </c>
      <c r="H84" s="18"/>
      <c r="J84" s="34">
        <f>J22-J83</f>
        <v>32669000</v>
      </c>
    </row>
    <row r="85" spans="1:10" ht="30" customHeight="1" x14ac:dyDescent="0.15">
      <c r="A85" s="113" t="s">
        <v>125</v>
      </c>
      <c r="B85" s="113" t="s">
        <v>123</v>
      </c>
      <c r="C85" s="28" t="s">
        <v>72</v>
      </c>
      <c r="D85" s="28"/>
      <c r="E85" s="29">
        <f>SUM(E86)</f>
        <v>0</v>
      </c>
      <c r="F85" s="29">
        <f>SUM(F86)</f>
        <v>0</v>
      </c>
      <c r="G85" s="30">
        <f t="shared" si="1"/>
        <v>0</v>
      </c>
      <c r="H85" s="11"/>
    </row>
    <row r="86" spans="1:10" ht="30" customHeight="1" x14ac:dyDescent="0.15">
      <c r="A86" s="114"/>
      <c r="B86" s="114"/>
      <c r="C86" s="31" t="s">
        <v>73</v>
      </c>
      <c r="D86" s="31"/>
      <c r="E86" s="32"/>
      <c r="F86" s="32"/>
      <c r="G86" s="33">
        <f t="shared" si="1"/>
        <v>0</v>
      </c>
      <c r="H86" s="12"/>
    </row>
    <row r="87" spans="1:10" ht="30" customHeight="1" x14ac:dyDescent="0.15">
      <c r="A87" s="114"/>
      <c r="B87" s="114"/>
      <c r="C87" s="31" t="s">
        <v>74</v>
      </c>
      <c r="D87" s="31"/>
      <c r="E87" s="32">
        <f>SUM(E88)</f>
        <v>0</v>
      </c>
      <c r="F87" s="32">
        <f>SUM(F88)</f>
        <v>0</v>
      </c>
      <c r="G87" s="33">
        <f t="shared" si="1"/>
        <v>0</v>
      </c>
      <c r="H87" s="12"/>
    </row>
    <row r="88" spans="1:10" ht="30" customHeight="1" x14ac:dyDescent="0.15">
      <c r="A88" s="114"/>
      <c r="B88" s="114"/>
      <c r="C88" s="31" t="s">
        <v>75</v>
      </c>
      <c r="D88" s="31"/>
      <c r="E88" s="32"/>
      <c r="F88" s="32"/>
      <c r="G88" s="33">
        <f t="shared" ref="G88:G117" si="2">E88-F88</f>
        <v>0</v>
      </c>
      <c r="H88" s="12"/>
    </row>
    <row r="89" spans="1:10" ht="30" customHeight="1" x14ac:dyDescent="0.15">
      <c r="A89" s="114"/>
      <c r="B89" s="114"/>
      <c r="C89" s="31" t="s">
        <v>76</v>
      </c>
      <c r="D89" s="31"/>
      <c r="E89" s="32">
        <v>0</v>
      </c>
      <c r="F89" s="32">
        <v>0</v>
      </c>
      <c r="G89" s="33">
        <f t="shared" si="2"/>
        <v>0</v>
      </c>
      <c r="H89" s="12"/>
    </row>
    <row r="90" spans="1:10" ht="30" customHeight="1" x14ac:dyDescent="0.15">
      <c r="A90" s="114"/>
      <c r="B90" s="115"/>
      <c r="C90" s="40" t="s">
        <v>77</v>
      </c>
      <c r="D90" s="41"/>
      <c r="E90" s="34">
        <f>SUM(E85,E87,E89)</f>
        <v>0</v>
      </c>
      <c r="F90" s="34">
        <f>SUM(F85,F87,F89)</f>
        <v>0</v>
      </c>
      <c r="G90" s="35">
        <f t="shared" si="2"/>
        <v>0</v>
      </c>
      <c r="H90" s="18"/>
      <c r="J90" s="34">
        <f>SUM(J85,J87,J89)</f>
        <v>0</v>
      </c>
    </row>
    <row r="91" spans="1:10" ht="30" customHeight="1" x14ac:dyDescent="0.15">
      <c r="A91" s="114"/>
      <c r="B91" s="113" t="s">
        <v>124</v>
      </c>
      <c r="C91" s="28" t="s">
        <v>78</v>
      </c>
      <c r="D91" s="28"/>
      <c r="E91" s="29">
        <v>0</v>
      </c>
      <c r="F91" s="29">
        <v>0</v>
      </c>
      <c r="G91" s="30">
        <f t="shared" si="2"/>
        <v>0</v>
      </c>
      <c r="H91" s="11"/>
    </row>
    <row r="92" spans="1:10" ht="30" customHeight="1" x14ac:dyDescent="0.15">
      <c r="A92" s="114"/>
      <c r="B92" s="114"/>
      <c r="C92" s="31" t="s">
        <v>79</v>
      </c>
      <c r="D92" s="31"/>
      <c r="E92" s="32">
        <f>SUM(E93:E97)</f>
        <v>0</v>
      </c>
      <c r="F92" s="32">
        <f>SUM(F93:F97)</f>
        <v>0</v>
      </c>
      <c r="G92" s="33">
        <f t="shared" si="2"/>
        <v>0</v>
      </c>
      <c r="H92" s="12"/>
    </row>
    <row r="93" spans="1:10" ht="30" customHeight="1" x14ac:dyDescent="0.15">
      <c r="A93" s="114"/>
      <c r="B93" s="114"/>
      <c r="C93" s="31" t="s">
        <v>80</v>
      </c>
      <c r="D93" s="31"/>
      <c r="E93" s="32"/>
      <c r="F93" s="32"/>
      <c r="G93" s="33">
        <f t="shared" si="2"/>
        <v>0</v>
      </c>
      <c r="H93" s="12"/>
    </row>
    <row r="94" spans="1:10" ht="30" customHeight="1" x14ac:dyDescent="0.15">
      <c r="A94" s="114"/>
      <c r="B94" s="114"/>
      <c r="C94" s="31" t="s">
        <v>81</v>
      </c>
      <c r="D94" s="31"/>
      <c r="E94" s="32"/>
      <c r="F94" s="32"/>
      <c r="G94" s="33">
        <f t="shared" si="2"/>
        <v>0</v>
      </c>
      <c r="H94" s="12"/>
    </row>
    <row r="95" spans="1:10" ht="30" customHeight="1" x14ac:dyDescent="0.15">
      <c r="A95" s="114"/>
      <c r="B95" s="114"/>
      <c r="C95" s="31" t="s">
        <v>82</v>
      </c>
      <c r="D95" s="31"/>
      <c r="E95" s="32"/>
      <c r="F95" s="32"/>
      <c r="G95" s="33">
        <f t="shared" si="2"/>
        <v>0</v>
      </c>
      <c r="H95" s="12"/>
    </row>
    <row r="96" spans="1:10" ht="30" customHeight="1" x14ac:dyDescent="0.15">
      <c r="A96" s="114"/>
      <c r="B96" s="114"/>
      <c r="C96" s="31" t="s">
        <v>83</v>
      </c>
      <c r="D96" s="31"/>
      <c r="E96" s="32"/>
      <c r="F96" s="32"/>
      <c r="G96" s="33">
        <f t="shared" si="2"/>
        <v>0</v>
      </c>
      <c r="H96" s="12"/>
    </row>
    <row r="97" spans="1:10" ht="30" customHeight="1" x14ac:dyDescent="0.15">
      <c r="A97" s="114"/>
      <c r="B97" s="114"/>
      <c r="C97" s="31" t="s">
        <v>84</v>
      </c>
      <c r="D97" s="31"/>
      <c r="E97" s="32"/>
      <c r="F97" s="32"/>
      <c r="G97" s="33">
        <f t="shared" si="2"/>
        <v>0</v>
      </c>
      <c r="H97" s="12"/>
    </row>
    <row r="98" spans="1:10" ht="30" customHeight="1" x14ac:dyDescent="0.15">
      <c r="A98" s="114"/>
      <c r="B98" s="115"/>
      <c r="C98" s="41" t="s">
        <v>85</v>
      </c>
      <c r="D98" s="41"/>
      <c r="E98" s="34">
        <f>SUM(E91,E92)</f>
        <v>0</v>
      </c>
      <c r="F98" s="34">
        <f>SUM(F91,F92)</f>
        <v>0</v>
      </c>
      <c r="G98" s="35">
        <f t="shared" si="2"/>
        <v>0</v>
      </c>
      <c r="H98" s="18"/>
      <c r="J98" s="34">
        <f>SUM(J91,J92)</f>
        <v>0</v>
      </c>
    </row>
    <row r="99" spans="1:10" ht="42" customHeight="1" x14ac:dyDescent="0.15">
      <c r="A99" s="53"/>
      <c r="B99" s="52"/>
      <c r="C99" s="54" t="s">
        <v>86</v>
      </c>
      <c r="D99" s="54"/>
      <c r="E99" s="55">
        <f>E90-E98</f>
        <v>0</v>
      </c>
      <c r="F99" s="55">
        <f>F90-F98</f>
        <v>0</v>
      </c>
      <c r="G99" s="56">
        <f t="shared" si="2"/>
        <v>0</v>
      </c>
      <c r="H99" s="15"/>
      <c r="J99" s="55">
        <f>J90-J98</f>
        <v>0</v>
      </c>
    </row>
    <row r="100" spans="1:10" ht="30" customHeight="1" x14ac:dyDescent="0.15">
      <c r="A100" s="116" t="s">
        <v>127</v>
      </c>
      <c r="B100" s="113" t="s">
        <v>123</v>
      </c>
      <c r="C100" s="28" t="s">
        <v>87</v>
      </c>
      <c r="D100" s="28"/>
      <c r="E100" s="29">
        <f>SUM(E101)</f>
        <v>0</v>
      </c>
      <c r="F100" s="29">
        <f>SUM(F101)</f>
        <v>0</v>
      </c>
      <c r="G100" s="30">
        <f t="shared" si="2"/>
        <v>0</v>
      </c>
      <c r="H100" s="11"/>
    </row>
    <row r="101" spans="1:10" ht="30" customHeight="1" x14ac:dyDescent="0.15">
      <c r="A101" s="117"/>
      <c r="B101" s="114"/>
      <c r="C101" s="31" t="s">
        <v>88</v>
      </c>
      <c r="D101" s="31"/>
      <c r="E101" s="32"/>
      <c r="F101" s="32"/>
      <c r="G101" s="33">
        <f t="shared" si="2"/>
        <v>0</v>
      </c>
      <c r="H101" s="12"/>
    </row>
    <row r="102" spans="1:10" ht="30" customHeight="1" x14ac:dyDescent="0.15">
      <c r="A102" s="117"/>
      <c r="B102" s="114"/>
      <c r="C102" s="31" t="s">
        <v>109</v>
      </c>
      <c r="D102" s="31"/>
      <c r="E102" s="32">
        <v>0</v>
      </c>
      <c r="F102" s="32">
        <v>0</v>
      </c>
      <c r="G102" s="33">
        <f t="shared" si="2"/>
        <v>0</v>
      </c>
      <c r="H102" s="12"/>
    </row>
    <row r="103" spans="1:10" ht="30" customHeight="1" x14ac:dyDescent="0.15">
      <c r="A103" s="117"/>
      <c r="B103" s="114"/>
      <c r="C103" s="31" t="s">
        <v>89</v>
      </c>
      <c r="D103" s="31"/>
      <c r="E103" s="32">
        <f>SUM(E104)</f>
        <v>0</v>
      </c>
      <c r="F103" s="32">
        <f>SUM(F104)</f>
        <v>0</v>
      </c>
      <c r="G103" s="33">
        <f t="shared" si="2"/>
        <v>0</v>
      </c>
      <c r="H103" s="12"/>
    </row>
    <row r="104" spans="1:10" ht="30" customHeight="1" x14ac:dyDescent="0.15">
      <c r="A104" s="117"/>
      <c r="B104" s="114"/>
      <c r="C104" s="31" t="s">
        <v>90</v>
      </c>
      <c r="D104" s="31"/>
      <c r="E104" s="32"/>
      <c r="F104" s="32"/>
      <c r="G104" s="33">
        <f t="shared" si="2"/>
        <v>0</v>
      </c>
      <c r="H104" s="12"/>
    </row>
    <row r="105" spans="1:10" ht="30" customHeight="1" x14ac:dyDescent="0.15">
      <c r="A105" s="117"/>
      <c r="B105" s="115"/>
      <c r="C105" s="41" t="s">
        <v>91</v>
      </c>
      <c r="D105" s="41"/>
      <c r="E105" s="34">
        <f>SUM(E100,E102,E103)</f>
        <v>0</v>
      </c>
      <c r="F105" s="34">
        <f>SUM(F100,F102,F103)</f>
        <v>0</v>
      </c>
      <c r="G105" s="35">
        <f t="shared" si="2"/>
        <v>0</v>
      </c>
      <c r="H105" s="18"/>
      <c r="J105" s="34">
        <f>SUM(J100,J102,J103)</f>
        <v>0</v>
      </c>
    </row>
    <row r="106" spans="1:10" ht="30" customHeight="1" x14ac:dyDescent="0.15">
      <c r="A106" s="117"/>
      <c r="B106" s="113" t="s">
        <v>124</v>
      </c>
      <c r="C106" s="28" t="s">
        <v>92</v>
      </c>
      <c r="D106" s="28"/>
      <c r="E106" s="29">
        <f>SUM(E107)</f>
        <v>0</v>
      </c>
      <c r="F106" s="29">
        <f>SUM(F107)</f>
        <v>0</v>
      </c>
      <c r="G106" s="30">
        <f t="shared" si="2"/>
        <v>0</v>
      </c>
      <c r="H106" s="11"/>
    </row>
    <row r="107" spans="1:10" ht="30" customHeight="1" x14ac:dyDescent="0.15">
      <c r="A107" s="117"/>
      <c r="B107" s="114"/>
      <c r="C107" s="31" t="s">
        <v>93</v>
      </c>
      <c r="D107" s="31"/>
      <c r="E107" s="32"/>
      <c r="F107" s="32"/>
      <c r="G107" s="33">
        <f t="shared" si="2"/>
        <v>0</v>
      </c>
      <c r="H107" s="12"/>
    </row>
    <row r="108" spans="1:10" ht="30" customHeight="1" x14ac:dyDescent="0.15">
      <c r="A108" s="117"/>
      <c r="B108" s="114"/>
      <c r="C108" s="31" t="s">
        <v>94</v>
      </c>
      <c r="D108" s="31"/>
      <c r="E108" s="32">
        <v>200000</v>
      </c>
      <c r="F108" s="32">
        <v>0</v>
      </c>
      <c r="G108" s="33">
        <f t="shared" si="2"/>
        <v>200000</v>
      </c>
      <c r="H108" s="12"/>
    </row>
    <row r="109" spans="1:10" ht="30" customHeight="1" x14ac:dyDescent="0.15">
      <c r="A109" s="117"/>
      <c r="B109" s="114"/>
      <c r="C109" s="31" t="s">
        <v>95</v>
      </c>
      <c r="D109" s="31"/>
      <c r="E109" s="32">
        <f>SUM(E110)</f>
        <v>0</v>
      </c>
      <c r="F109" s="32">
        <f>SUM(F110)</f>
        <v>0</v>
      </c>
      <c r="G109" s="33">
        <f t="shared" si="2"/>
        <v>0</v>
      </c>
      <c r="H109" s="12"/>
    </row>
    <row r="110" spans="1:10" ht="30" customHeight="1" x14ac:dyDescent="0.15">
      <c r="A110" s="117"/>
      <c r="B110" s="114"/>
      <c r="C110" s="31" t="s">
        <v>96</v>
      </c>
      <c r="D110" s="31"/>
      <c r="E110" s="32"/>
      <c r="F110" s="32"/>
      <c r="G110" s="33">
        <f t="shared" si="2"/>
        <v>0</v>
      </c>
      <c r="H110" s="12"/>
    </row>
    <row r="111" spans="1:10" ht="30" customHeight="1" x14ac:dyDescent="0.15">
      <c r="A111" s="117"/>
      <c r="B111" s="115"/>
      <c r="C111" s="41" t="s">
        <v>97</v>
      </c>
      <c r="D111" s="41"/>
      <c r="E111" s="34">
        <f>SUM(E106,E108,E109)</f>
        <v>200000</v>
      </c>
      <c r="F111" s="34">
        <f>SUM(F106,F108,F109)</f>
        <v>0</v>
      </c>
      <c r="G111" s="35">
        <f t="shared" si="2"/>
        <v>200000</v>
      </c>
      <c r="H111" s="18"/>
      <c r="J111" s="34">
        <f>SUM(J106,J108,J109)</f>
        <v>0</v>
      </c>
    </row>
    <row r="112" spans="1:10" ht="30" customHeight="1" x14ac:dyDescent="0.15">
      <c r="A112" s="118"/>
      <c r="B112" s="110" t="s">
        <v>98</v>
      </c>
      <c r="C112" s="111"/>
      <c r="D112" s="112"/>
      <c r="E112" s="34">
        <f>E105-E111</f>
        <v>-200000</v>
      </c>
      <c r="F112" s="34">
        <f>F105-F111</f>
        <v>0</v>
      </c>
      <c r="G112" s="35">
        <f t="shared" si="2"/>
        <v>-200000</v>
      </c>
      <c r="H112" s="18"/>
      <c r="J112" s="34">
        <f>J105-J111</f>
        <v>0</v>
      </c>
    </row>
    <row r="113" spans="1:10" ht="48" customHeight="1" x14ac:dyDescent="0.15">
      <c r="A113" s="57"/>
      <c r="B113" s="58"/>
      <c r="C113" s="28" t="s">
        <v>99</v>
      </c>
      <c r="D113" s="28"/>
      <c r="E113" s="29"/>
      <c r="F113" s="29"/>
      <c r="G113" s="30">
        <f t="shared" si="2"/>
        <v>0</v>
      </c>
      <c r="H113" s="11"/>
    </row>
    <row r="114" spans="1:10" ht="30" customHeight="1" x14ac:dyDescent="0.15">
      <c r="A114" s="110" t="s">
        <v>100</v>
      </c>
      <c r="B114" s="111"/>
      <c r="C114" s="111"/>
      <c r="D114" s="112"/>
      <c r="E114" s="34">
        <f>E84+E99+E112-E113</f>
        <v>123000</v>
      </c>
      <c r="F114" s="34">
        <f>F84+F99+F112-F113</f>
        <v>0</v>
      </c>
      <c r="G114" s="35">
        <f t="shared" si="2"/>
        <v>123000</v>
      </c>
      <c r="H114" s="18"/>
      <c r="J114" s="34">
        <f>J84+J99+J112-J113</f>
        <v>32669000</v>
      </c>
    </row>
    <row r="115" spans="1:10" ht="30" customHeight="1" x14ac:dyDescent="0.15">
      <c r="A115" s="59"/>
      <c r="B115" s="59"/>
      <c r="C115" s="59"/>
      <c r="D115" s="59"/>
      <c r="E115" s="31"/>
      <c r="F115" s="31"/>
      <c r="G115" s="60"/>
      <c r="H115" s="7"/>
    </row>
    <row r="116" spans="1:10" ht="30" customHeight="1" x14ac:dyDescent="0.15">
      <c r="A116" s="110" t="s">
        <v>101</v>
      </c>
      <c r="B116" s="111"/>
      <c r="C116" s="111"/>
      <c r="D116" s="112"/>
      <c r="E116" s="34"/>
      <c r="F116" s="34"/>
      <c r="G116" s="35">
        <f t="shared" si="2"/>
        <v>0</v>
      </c>
      <c r="H116" s="18"/>
      <c r="J116" s="34"/>
    </row>
    <row r="117" spans="1:10" ht="30" customHeight="1" x14ac:dyDescent="0.15">
      <c r="A117" s="110" t="s">
        <v>102</v>
      </c>
      <c r="B117" s="111"/>
      <c r="C117" s="111"/>
      <c r="D117" s="112"/>
      <c r="E117" s="34">
        <f>E114+E116</f>
        <v>123000</v>
      </c>
      <c r="F117" s="34">
        <f>F114+F116</f>
        <v>0</v>
      </c>
      <c r="G117" s="35">
        <f t="shared" si="2"/>
        <v>123000</v>
      </c>
      <c r="H117" s="18"/>
      <c r="J117" s="34">
        <f>J114+J116</f>
        <v>32669000</v>
      </c>
    </row>
  </sheetData>
  <mergeCells count="18">
    <mergeCell ref="A1:H1"/>
    <mergeCell ref="A2:H2"/>
    <mergeCell ref="G3:H3"/>
    <mergeCell ref="A5:A84"/>
    <mergeCell ref="B23:B83"/>
    <mergeCell ref="A117:D117"/>
    <mergeCell ref="A114:D114"/>
    <mergeCell ref="A116:D116"/>
    <mergeCell ref="A4:D4"/>
    <mergeCell ref="B5:B22"/>
    <mergeCell ref="C22:D22"/>
    <mergeCell ref="A85:A98"/>
    <mergeCell ref="B85:B90"/>
    <mergeCell ref="B91:B98"/>
    <mergeCell ref="A100:A112"/>
    <mergeCell ref="B100:B105"/>
    <mergeCell ref="B106:B111"/>
    <mergeCell ref="B112:D11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&amp;R&amp;P頁　　　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topLeftCell="A18" zoomScaleNormal="100" workbookViewId="0">
      <selection activeCell="G107" sqref="G107"/>
    </sheetView>
  </sheetViews>
  <sheetFormatPr defaultRowHeight="30" customHeight="1" x14ac:dyDescent="0.15"/>
  <cols>
    <col min="1" max="2" width="4.625" style="1" customWidth="1"/>
    <col min="3" max="3" width="25.625" style="1" customWidth="1"/>
    <col min="4" max="4" width="9" style="1" customWidth="1"/>
    <col min="5" max="6" width="15.625" style="1" customWidth="1"/>
    <col min="7" max="7" width="15.625" style="2" customWidth="1"/>
    <col min="8" max="8" width="12.25" style="1" customWidth="1"/>
    <col min="9" max="9" width="9" style="1"/>
    <col min="10" max="10" width="11.375" style="1" hidden="1" customWidth="1"/>
    <col min="11" max="16384" width="9" style="1"/>
  </cols>
  <sheetData>
    <row r="1" spans="1:10" s="3" customFormat="1" ht="30" customHeight="1" x14ac:dyDescent="0.15">
      <c r="A1" s="97" t="s">
        <v>114</v>
      </c>
      <c r="B1" s="98"/>
      <c r="C1" s="98"/>
      <c r="D1" s="98"/>
      <c r="E1" s="98"/>
      <c r="F1" s="98"/>
      <c r="G1" s="98"/>
      <c r="H1" s="98"/>
    </row>
    <row r="2" spans="1:10" s="3" customFormat="1" ht="17.25" customHeight="1" x14ac:dyDescent="0.15">
      <c r="A2" s="99" t="s">
        <v>115</v>
      </c>
      <c r="B2" s="99"/>
      <c r="C2" s="99"/>
      <c r="D2" s="99"/>
      <c r="E2" s="99"/>
      <c r="F2" s="99"/>
      <c r="G2" s="99"/>
      <c r="H2" s="99"/>
    </row>
    <row r="3" spans="1:10" s="3" customFormat="1" ht="30" customHeight="1" x14ac:dyDescent="0.15">
      <c r="A3" s="3" t="s">
        <v>116</v>
      </c>
      <c r="C3" s="4"/>
      <c r="D3" s="4"/>
      <c r="E3" s="1"/>
      <c r="F3" s="1"/>
      <c r="G3" s="100" t="s">
        <v>119</v>
      </c>
      <c r="H3" s="100"/>
    </row>
    <row r="4" spans="1:10" ht="30" customHeight="1" x14ac:dyDescent="0.15">
      <c r="A4" s="110" t="s">
        <v>108</v>
      </c>
      <c r="B4" s="111"/>
      <c r="C4" s="111"/>
      <c r="D4" s="112"/>
      <c r="E4" s="27" t="s">
        <v>103</v>
      </c>
      <c r="F4" s="27" t="s">
        <v>104</v>
      </c>
      <c r="G4" s="27" t="s">
        <v>105</v>
      </c>
      <c r="H4" s="18"/>
    </row>
    <row r="5" spans="1:10" ht="30" customHeight="1" x14ac:dyDescent="0.15">
      <c r="A5" s="113" t="s">
        <v>107</v>
      </c>
      <c r="B5" s="113" t="s">
        <v>123</v>
      </c>
      <c r="C5" s="28" t="s">
        <v>0</v>
      </c>
      <c r="D5" s="28"/>
      <c r="E5" s="61">
        <f>SUM(E6,E7,E10,E11,E12)</f>
        <v>271000000</v>
      </c>
      <c r="F5" s="29">
        <f>SUM(F6,F7,F10,F11,F12)</f>
        <v>0</v>
      </c>
      <c r="G5" s="30">
        <f>E5-F5</f>
        <v>271000000</v>
      </c>
      <c r="H5" s="11"/>
      <c r="J5" s="31">
        <f>SUM(J6,J7,J10,J11,J12)</f>
        <v>272575000</v>
      </c>
    </row>
    <row r="6" spans="1:10" ht="30" customHeight="1" x14ac:dyDescent="0.15">
      <c r="A6" s="114"/>
      <c r="B6" s="114"/>
      <c r="C6" s="31" t="s">
        <v>1</v>
      </c>
      <c r="D6" s="31"/>
      <c r="E6" s="32">
        <v>234500000</v>
      </c>
      <c r="F6" s="32"/>
      <c r="G6" s="33">
        <f t="shared" ref="G6:G21" si="0">E6-F6</f>
        <v>234500000</v>
      </c>
      <c r="H6" s="12"/>
      <c r="J6" s="31">
        <v>234075000</v>
      </c>
    </row>
    <row r="7" spans="1:10" ht="30" customHeight="1" x14ac:dyDescent="0.15">
      <c r="A7" s="114"/>
      <c r="B7" s="114"/>
      <c r="C7" s="31" t="s">
        <v>2</v>
      </c>
      <c r="D7" s="31"/>
      <c r="E7" s="62">
        <f>SUM(E8,E9)</f>
        <v>36500000</v>
      </c>
      <c r="F7" s="32">
        <f>SUM(F8,F9)</f>
        <v>0</v>
      </c>
      <c r="G7" s="33">
        <f t="shared" si="0"/>
        <v>36500000</v>
      </c>
      <c r="H7" s="12"/>
      <c r="J7" s="31">
        <f>SUM(J8,J9)</f>
        <v>38500000</v>
      </c>
    </row>
    <row r="8" spans="1:10" ht="30" customHeight="1" x14ac:dyDescent="0.15">
      <c r="A8" s="114"/>
      <c r="B8" s="114"/>
      <c r="C8" s="31" t="s">
        <v>3</v>
      </c>
      <c r="D8" s="31"/>
      <c r="E8" s="32">
        <f>ROUNDDOWN(J8*0.95,-5)</f>
        <v>24200000</v>
      </c>
      <c r="F8" s="32"/>
      <c r="G8" s="33">
        <f t="shared" si="0"/>
        <v>24200000</v>
      </c>
      <c r="H8" s="12"/>
      <c r="J8" s="31">
        <v>25500000</v>
      </c>
    </row>
    <row r="9" spans="1:10" ht="30" customHeight="1" x14ac:dyDescent="0.15">
      <c r="A9" s="114"/>
      <c r="B9" s="114"/>
      <c r="C9" s="31" t="s">
        <v>4</v>
      </c>
      <c r="D9" s="31"/>
      <c r="E9" s="32">
        <f>ROUNDDOWN(J9*0.95,-5)</f>
        <v>12300000</v>
      </c>
      <c r="F9" s="32"/>
      <c r="G9" s="33">
        <f t="shared" si="0"/>
        <v>12300000</v>
      </c>
      <c r="H9" s="12"/>
      <c r="J9" s="31">
        <v>13000000</v>
      </c>
    </row>
    <row r="10" spans="1:10" ht="30" customHeight="1" x14ac:dyDescent="0.15">
      <c r="A10" s="114"/>
      <c r="B10" s="114"/>
      <c r="C10" s="31" t="s">
        <v>5</v>
      </c>
      <c r="D10" s="31"/>
      <c r="E10" s="32">
        <v>0</v>
      </c>
      <c r="F10" s="32">
        <v>0</v>
      </c>
      <c r="G10" s="33">
        <f t="shared" si="0"/>
        <v>0</v>
      </c>
      <c r="H10" s="12"/>
      <c r="J10" s="31">
        <v>0</v>
      </c>
    </row>
    <row r="11" spans="1:10" ht="30" customHeight="1" x14ac:dyDescent="0.15">
      <c r="A11" s="114"/>
      <c r="B11" s="114"/>
      <c r="C11" s="31" t="s">
        <v>6</v>
      </c>
      <c r="D11" s="31"/>
      <c r="E11" s="32">
        <v>0</v>
      </c>
      <c r="F11" s="32">
        <v>0</v>
      </c>
      <c r="G11" s="33">
        <f t="shared" si="0"/>
        <v>0</v>
      </c>
      <c r="H11" s="12"/>
      <c r="J11" s="31">
        <v>0</v>
      </c>
    </row>
    <row r="12" spans="1:10" ht="30" customHeight="1" x14ac:dyDescent="0.15">
      <c r="A12" s="114"/>
      <c r="B12" s="114"/>
      <c r="C12" s="31" t="s">
        <v>7</v>
      </c>
      <c r="D12" s="31"/>
      <c r="E12" s="32">
        <v>0</v>
      </c>
      <c r="F12" s="32">
        <v>0</v>
      </c>
      <c r="G12" s="33">
        <f t="shared" si="0"/>
        <v>0</v>
      </c>
      <c r="H12" s="12"/>
      <c r="J12" s="31">
        <v>0</v>
      </c>
    </row>
    <row r="13" spans="1:10" ht="30" customHeight="1" x14ac:dyDescent="0.15">
      <c r="A13" s="114"/>
      <c r="B13" s="114"/>
      <c r="C13" s="31" t="s">
        <v>8</v>
      </c>
      <c r="D13" s="31"/>
      <c r="E13" s="62">
        <f>SUM(E14)</f>
        <v>0</v>
      </c>
      <c r="F13" s="32">
        <f>SUM(F14)</f>
        <v>0</v>
      </c>
      <c r="G13" s="33">
        <f t="shared" si="0"/>
        <v>0</v>
      </c>
      <c r="H13" s="12"/>
      <c r="J13" s="31">
        <f>SUM(J14)</f>
        <v>0</v>
      </c>
    </row>
    <row r="14" spans="1:10" ht="30" customHeight="1" x14ac:dyDescent="0.15">
      <c r="A14" s="114"/>
      <c r="B14" s="114"/>
      <c r="C14" s="31" t="s">
        <v>9</v>
      </c>
      <c r="D14" s="31"/>
      <c r="E14" s="32"/>
      <c r="F14" s="32"/>
      <c r="G14" s="33">
        <f t="shared" si="0"/>
        <v>0</v>
      </c>
      <c r="H14" s="12"/>
      <c r="J14" s="31"/>
    </row>
    <row r="15" spans="1:10" ht="30" customHeight="1" x14ac:dyDescent="0.15">
      <c r="A15" s="114"/>
      <c r="B15" s="114"/>
      <c r="C15" s="31" t="s">
        <v>10</v>
      </c>
      <c r="D15" s="31"/>
      <c r="E15" s="62">
        <f>SUM(E16)</f>
        <v>0</v>
      </c>
      <c r="F15" s="32">
        <f>SUM(F16)</f>
        <v>0</v>
      </c>
      <c r="G15" s="33">
        <f t="shared" si="0"/>
        <v>0</v>
      </c>
      <c r="H15" s="12"/>
      <c r="J15" s="31">
        <f>SUM(J16)</f>
        <v>0</v>
      </c>
    </row>
    <row r="16" spans="1:10" ht="30" customHeight="1" x14ac:dyDescent="0.15">
      <c r="A16" s="114"/>
      <c r="B16" s="114"/>
      <c r="C16" s="31" t="s">
        <v>7</v>
      </c>
      <c r="D16" s="31"/>
      <c r="E16" s="32"/>
      <c r="F16" s="32"/>
      <c r="G16" s="33">
        <f t="shared" si="0"/>
        <v>0</v>
      </c>
      <c r="H16" s="12"/>
      <c r="J16" s="31"/>
    </row>
    <row r="17" spans="1:10" ht="30" customHeight="1" x14ac:dyDescent="0.15">
      <c r="A17" s="114"/>
      <c r="B17" s="114"/>
      <c r="C17" s="31" t="s">
        <v>11</v>
      </c>
      <c r="D17" s="31"/>
      <c r="E17" s="62">
        <v>0</v>
      </c>
      <c r="F17" s="32">
        <v>0</v>
      </c>
      <c r="G17" s="33">
        <f t="shared" si="0"/>
        <v>0</v>
      </c>
      <c r="H17" s="12"/>
      <c r="J17" s="31">
        <v>0</v>
      </c>
    </row>
    <row r="18" spans="1:10" ht="30" customHeight="1" x14ac:dyDescent="0.15">
      <c r="A18" s="114"/>
      <c r="B18" s="114"/>
      <c r="C18" s="31" t="s">
        <v>112</v>
      </c>
      <c r="D18" s="31"/>
      <c r="E18" s="62">
        <v>0</v>
      </c>
      <c r="F18" s="32"/>
      <c r="G18" s="33"/>
      <c r="H18" s="12"/>
      <c r="J18" s="31"/>
    </row>
    <row r="19" spans="1:10" ht="30" customHeight="1" x14ac:dyDescent="0.15">
      <c r="A19" s="114"/>
      <c r="B19" s="114"/>
      <c r="C19" s="31" t="s">
        <v>12</v>
      </c>
      <c r="D19" s="31"/>
      <c r="E19" s="62">
        <v>3000</v>
      </c>
      <c r="F19" s="32">
        <v>0</v>
      </c>
      <c r="G19" s="33">
        <f t="shared" si="0"/>
        <v>3000</v>
      </c>
      <c r="H19" s="12"/>
      <c r="J19" s="31">
        <v>3000</v>
      </c>
    </row>
    <row r="20" spans="1:10" ht="30" customHeight="1" x14ac:dyDescent="0.15">
      <c r="A20" s="114"/>
      <c r="B20" s="114"/>
      <c r="C20" s="31" t="s">
        <v>13</v>
      </c>
      <c r="D20" s="31"/>
      <c r="E20" s="62">
        <f>SUM(E21)</f>
        <v>180000</v>
      </c>
      <c r="F20" s="32">
        <f>SUM(F21)</f>
        <v>0</v>
      </c>
      <c r="G20" s="33">
        <f t="shared" si="0"/>
        <v>180000</v>
      </c>
      <c r="H20" s="12"/>
      <c r="J20" s="31">
        <f>SUM(J21)</f>
        <v>200000</v>
      </c>
    </row>
    <row r="21" spans="1:10" ht="30" customHeight="1" x14ac:dyDescent="0.15">
      <c r="A21" s="114"/>
      <c r="B21" s="114"/>
      <c r="C21" s="31" t="s">
        <v>14</v>
      </c>
      <c r="D21" s="31"/>
      <c r="E21" s="32">
        <f>ROUNDDOWN(J21*0.9,-4)</f>
        <v>180000</v>
      </c>
      <c r="F21" s="32"/>
      <c r="G21" s="33">
        <f t="shared" si="0"/>
        <v>180000</v>
      </c>
      <c r="H21" s="12"/>
      <c r="J21" s="31">
        <v>200000</v>
      </c>
    </row>
    <row r="22" spans="1:10" ht="30" customHeight="1" x14ac:dyDescent="0.15">
      <c r="A22" s="114"/>
      <c r="B22" s="115"/>
      <c r="C22" s="110" t="s">
        <v>106</v>
      </c>
      <c r="D22" s="112"/>
      <c r="E22" s="34">
        <f>SUM(E5,,E13,E15,E17,E18,E19,E20)</f>
        <v>271183000</v>
      </c>
      <c r="F22" s="34">
        <f>SUM(F5,,F13,F15,F17,F19,F20)</f>
        <v>0</v>
      </c>
      <c r="G22" s="35">
        <f>E22-F22</f>
        <v>271183000</v>
      </c>
      <c r="H22" s="18"/>
      <c r="J22" s="34">
        <f>SUM(J5,,J13,J15,J17,J19,J20)</f>
        <v>272778000</v>
      </c>
    </row>
    <row r="23" spans="1:10" ht="30" customHeight="1" x14ac:dyDescent="0.15">
      <c r="A23" s="114"/>
      <c r="B23" s="113" t="s">
        <v>124</v>
      </c>
      <c r="C23" s="93" t="s">
        <v>15</v>
      </c>
      <c r="D23" s="94"/>
      <c r="E23" s="67">
        <f>SUM(E24:E31)</f>
        <v>158100000</v>
      </c>
      <c r="F23" s="67">
        <f>SUM(F24:F31)</f>
        <v>0</v>
      </c>
      <c r="G23" s="95">
        <f t="shared" ref="G23:G87" si="1">E23-F23</f>
        <v>158100000</v>
      </c>
      <c r="H23" s="68"/>
      <c r="J23" s="38">
        <f>SUM(J25:J31)</f>
        <v>158100000</v>
      </c>
    </row>
    <row r="24" spans="1:10" s="81" customFormat="1" ht="30" customHeight="1" x14ac:dyDescent="0.15">
      <c r="A24" s="114"/>
      <c r="B24" s="114"/>
      <c r="C24" s="77" t="s">
        <v>111</v>
      </c>
      <c r="D24" s="78"/>
      <c r="E24" s="64"/>
      <c r="F24" s="64"/>
      <c r="G24" s="33">
        <f t="shared" si="1"/>
        <v>0</v>
      </c>
      <c r="H24" s="80"/>
      <c r="J24" s="64"/>
    </row>
    <row r="25" spans="1:10" ht="30" customHeight="1" x14ac:dyDescent="0.15">
      <c r="A25" s="114"/>
      <c r="B25" s="114"/>
      <c r="C25" s="51" t="s">
        <v>17</v>
      </c>
      <c r="D25" s="31"/>
      <c r="E25" s="32">
        <v>122600000</v>
      </c>
      <c r="F25" s="32"/>
      <c r="G25" s="33">
        <f t="shared" si="1"/>
        <v>122600000</v>
      </c>
      <c r="H25" s="12"/>
      <c r="J25" s="32">
        <v>122600000</v>
      </c>
    </row>
    <row r="26" spans="1:10" ht="30" customHeight="1" x14ac:dyDescent="0.15">
      <c r="A26" s="114"/>
      <c r="B26" s="114"/>
      <c r="C26" s="51" t="s">
        <v>18</v>
      </c>
      <c r="D26" s="31"/>
      <c r="E26" s="32">
        <v>10500000</v>
      </c>
      <c r="F26" s="32"/>
      <c r="G26" s="33">
        <f t="shared" si="1"/>
        <v>10500000</v>
      </c>
      <c r="H26" s="12"/>
      <c r="J26" s="32">
        <v>10500000</v>
      </c>
    </row>
    <row r="27" spans="1:10" ht="30" customHeight="1" x14ac:dyDescent="0.15">
      <c r="A27" s="114"/>
      <c r="B27" s="114"/>
      <c r="C27" s="51" t="s">
        <v>19</v>
      </c>
      <c r="D27" s="31"/>
      <c r="E27" s="32">
        <v>3100000</v>
      </c>
      <c r="F27" s="32"/>
      <c r="G27" s="33">
        <f t="shared" si="1"/>
        <v>3100000</v>
      </c>
      <c r="H27" s="12"/>
      <c r="J27" s="32">
        <v>3100000</v>
      </c>
    </row>
    <row r="28" spans="1:10" ht="30" customHeight="1" x14ac:dyDescent="0.15">
      <c r="A28" s="114"/>
      <c r="B28" s="114"/>
      <c r="C28" s="51" t="s">
        <v>20</v>
      </c>
      <c r="D28" s="31"/>
      <c r="E28" s="32">
        <f>ROUNDDOWN(J28*1.03,-5)</f>
        <v>0</v>
      </c>
      <c r="F28" s="32"/>
      <c r="G28" s="33">
        <f t="shared" si="1"/>
        <v>0</v>
      </c>
      <c r="H28" s="12"/>
      <c r="J28" s="32">
        <f>ROUNDDOWN(O28*1.03,-5)</f>
        <v>0</v>
      </c>
    </row>
    <row r="29" spans="1:10" ht="30" customHeight="1" x14ac:dyDescent="0.15">
      <c r="A29" s="114"/>
      <c r="B29" s="114"/>
      <c r="C29" s="51" t="s">
        <v>21</v>
      </c>
      <c r="D29" s="31"/>
      <c r="E29" s="32">
        <v>2600000</v>
      </c>
      <c r="F29" s="32"/>
      <c r="G29" s="33">
        <f t="shared" si="1"/>
        <v>2600000</v>
      </c>
      <c r="H29" s="12"/>
      <c r="J29" s="32">
        <v>2600000</v>
      </c>
    </row>
    <row r="30" spans="1:10" ht="30" customHeight="1" x14ac:dyDescent="0.15">
      <c r="A30" s="114"/>
      <c r="B30" s="114"/>
      <c r="C30" s="51" t="s">
        <v>22</v>
      </c>
      <c r="D30" s="31"/>
      <c r="E30" s="32">
        <v>2500000</v>
      </c>
      <c r="F30" s="32"/>
      <c r="G30" s="33">
        <f t="shared" si="1"/>
        <v>2500000</v>
      </c>
      <c r="H30" s="12"/>
      <c r="J30" s="32">
        <v>2500000</v>
      </c>
    </row>
    <row r="31" spans="1:10" ht="30" customHeight="1" x14ac:dyDescent="0.15">
      <c r="A31" s="114"/>
      <c r="B31" s="114"/>
      <c r="C31" s="51" t="s">
        <v>23</v>
      </c>
      <c r="D31" s="31"/>
      <c r="E31" s="32">
        <v>16800000</v>
      </c>
      <c r="F31" s="32"/>
      <c r="G31" s="33">
        <f t="shared" si="1"/>
        <v>16800000</v>
      </c>
      <c r="H31" s="12"/>
      <c r="J31" s="32">
        <v>16800000</v>
      </c>
    </row>
    <row r="32" spans="1:10" ht="30" customHeight="1" x14ac:dyDescent="0.15">
      <c r="A32" s="114"/>
      <c r="B32" s="114"/>
      <c r="C32" s="90" t="s">
        <v>24</v>
      </c>
      <c r="D32" s="91"/>
      <c r="E32" s="71">
        <f>SUM(E33:E55)</f>
        <v>39775000</v>
      </c>
      <c r="F32" s="71">
        <f>SUM(F33:F55)</f>
        <v>0</v>
      </c>
      <c r="G32" s="92">
        <f t="shared" si="1"/>
        <v>39775000</v>
      </c>
      <c r="H32" s="72"/>
      <c r="J32" s="44">
        <f>SUM(J33:J55)</f>
        <v>4726000</v>
      </c>
    </row>
    <row r="33" spans="1:10" ht="30" customHeight="1" x14ac:dyDescent="0.15">
      <c r="A33" s="114"/>
      <c r="B33" s="114"/>
      <c r="C33" s="51" t="s">
        <v>25</v>
      </c>
      <c r="D33" s="31"/>
      <c r="E33" s="32">
        <v>17100000</v>
      </c>
      <c r="F33" s="32"/>
      <c r="G33" s="33">
        <f t="shared" si="1"/>
        <v>17100000</v>
      </c>
      <c r="H33" s="12"/>
      <c r="J33" s="1">
        <v>2634000</v>
      </c>
    </row>
    <row r="34" spans="1:10" ht="30" customHeight="1" x14ac:dyDescent="0.15">
      <c r="A34" s="114"/>
      <c r="B34" s="114"/>
      <c r="C34" s="51" t="s">
        <v>26</v>
      </c>
      <c r="D34" s="31"/>
      <c r="E34" s="32">
        <v>8500000</v>
      </c>
      <c r="F34" s="32"/>
      <c r="G34" s="33">
        <f t="shared" si="1"/>
        <v>8500000</v>
      </c>
      <c r="H34" s="12"/>
      <c r="J34" s="1">
        <v>700000</v>
      </c>
    </row>
    <row r="35" spans="1:10" ht="30" customHeight="1" x14ac:dyDescent="0.15">
      <c r="A35" s="114"/>
      <c r="B35" s="114"/>
      <c r="C35" s="51" t="s">
        <v>27</v>
      </c>
      <c r="D35" s="31"/>
      <c r="E35" s="32">
        <v>1300000</v>
      </c>
      <c r="F35" s="32"/>
      <c r="G35" s="33">
        <f t="shared" si="1"/>
        <v>1300000</v>
      </c>
      <c r="H35" s="12"/>
    </row>
    <row r="36" spans="1:10" ht="30" customHeight="1" x14ac:dyDescent="0.15">
      <c r="A36" s="114"/>
      <c r="B36" s="114"/>
      <c r="C36" s="51" t="s">
        <v>28</v>
      </c>
      <c r="D36" s="31"/>
      <c r="E36" s="32">
        <v>1500000</v>
      </c>
      <c r="F36" s="32"/>
      <c r="G36" s="33">
        <f t="shared" si="1"/>
        <v>1500000</v>
      </c>
      <c r="H36" s="12"/>
    </row>
    <row r="37" spans="1:10" ht="30" customHeight="1" x14ac:dyDescent="0.15">
      <c r="A37" s="114"/>
      <c r="B37" s="114"/>
      <c r="C37" s="51" t="s">
        <v>29</v>
      </c>
      <c r="D37" s="31"/>
      <c r="E37" s="32">
        <v>1100000</v>
      </c>
      <c r="F37" s="32"/>
      <c r="G37" s="33">
        <f t="shared" si="1"/>
        <v>1100000</v>
      </c>
      <c r="H37" s="12"/>
      <c r="J37" s="1">
        <v>30000</v>
      </c>
    </row>
    <row r="38" spans="1:10" ht="30" customHeight="1" x14ac:dyDescent="0.15">
      <c r="A38" s="114"/>
      <c r="B38" s="114"/>
      <c r="C38" s="51" t="s">
        <v>30</v>
      </c>
      <c r="D38" s="31"/>
      <c r="E38" s="32">
        <v>1800000</v>
      </c>
      <c r="F38" s="32"/>
      <c r="G38" s="33">
        <f t="shared" si="1"/>
        <v>1800000</v>
      </c>
      <c r="H38" s="12"/>
      <c r="J38" s="1">
        <v>352000</v>
      </c>
    </row>
    <row r="39" spans="1:10" ht="30" customHeight="1" x14ac:dyDescent="0.15">
      <c r="A39" s="114"/>
      <c r="B39" s="114"/>
      <c r="C39" s="51" t="s">
        <v>31</v>
      </c>
      <c r="D39" s="31"/>
      <c r="E39" s="32">
        <v>100000</v>
      </c>
      <c r="F39" s="32"/>
      <c r="G39" s="33">
        <f t="shared" si="1"/>
        <v>100000</v>
      </c>
      <c r="H39" s="12"/>
    </row>
    <row r="40" spans="1:10" ht="30" customHeight="1" x14ac:dyDescent="0.15">
      <c r="A40" s="114"/>
      <c r="B40" s="114"/>
      <c r="C40" s="51" t="s">
        <v>32</v>
      </c>
      <c r="D40" s="31"/>
      <c r="E40" s="32">
        <v>200000</v>
      </c>
      <c r="F40" s="32"/>
      <c r="G40" s="33">
        <f t="shared" si="1"/>
        <v>200000</v>
      </c>
      <c r="H40" s="12"/>
      <c r="J40" s="1">
        <v>23000</v>
      </c>
    </row>
    <row r="41" spans="1:10" ht="30" customHeight="1" x14ac:dyDescent="0.15">
      <c r="A41" s="114"/>
      <c r="B41" s="114"/>
      <c r="C41" s="51" t="s">
        <v>33</v>
      </c>
      <c r="D41" s="31"/>
      <c r="E41" s="32">
        <v>250000</v>
      </c>
      <c r="F41" s="32"/>
      <c r="G41" s="33">
        <f t="shared" si="1"/>
        <v>250000</v>
      </c>
      <c r="H41" s="12"/>
    </row>
    <row r="42" spans="1:10" ht="30" customHeight="1" x14ac:dyDescent="0.15">
      <c r="A42" s="114"/>
      <c r="B42" s="114"/>
      <c r="C42" s="51" t="s">
        <v>34</v>
      </c>
      <c r="D42" s="31"/>
      <c r="E42" s="32"/>
      <c r="F42" s="32"/>
      <c r="G42" s="33">
        <f t="shared" si="1"/>
        <v>0</v>
      </c>
      <c r="H42" s="12"/>
    </row>
    <row r="43" spans="1:10" ht="30" customHeight="1" x14ac:dyDescent="0.15">
      <c r="A43" s="114"/>
      <c r="B43" s="114"/>
      <c r="C43" s="51" t="s">
        <v>35</v>
      </c>
      <c r="D43" s="31"/>
      <c r="E43" s="32"/>
      <c r="F43" s="32"/>
      <c r="G43" s="33">
        <f t="shared" si="1"/>
        <v>0</v>
      </c>
      <c r="H43" s="12"/>
    </row>
    <row r="44" spans="1:10" ht="30" customHeight="1" x14ac:dyDescent="0.15">
      <c r="A44" s="114"/>
      <c r="B44" s="114"/>
      <c r="C44" s="51" t="s">
        <v>36</v>
      </c>
      <c r="D44" s="31"/>
      <c r="E44" s="32">
        <v>4850000</v>
      </c>
      <c r="F44" s="32"/>
      <c r="G44" s="33">
        <f t="shared" si="1"/>
        <v>4850000</v>
      </c>
      <c r="H44" s="12"/>
      <c r="J44" s="1">
        <v>932000</v>
      </c>
    </row>
    <row r="45" spans="1:10" ht="30" customHeight="1" x14ac:dyDescent="0.15">
      <c r="A45" s="114"/>
      <c r="B45" s="114"/>
      <c r="C45" s="51" t="s">
        <v>37</v>
      </c>
      <c r="D45" s="31"/>
      <c r="E45" s="32">
        <v>595000</v>
      </c>
      <c r="F45" s="32"/>
      <c r="G45" s="33">
        <f t="shared" si="1"/>
        <v>595000</v>
      </c>
      <c r="H45" s="12"/>
    </row>
    <row r="46" spans="1:10" ht="30" customHeight="1" x14ac:dyDescent="0.15">
      <c r="A46" s="114"/>
      <c r="B46" s="114"/>
      <c r="C46" s="51" t="s">
        <v>38</v>
      </c>
      <c r="D46" s="31"/>
      <c r="E46" s="32">
        <v>300000</v>
      </c>
      <c r="F46" s="32"/>
      <c r="G46" s="33">
        <f t="shared" si="1"/>
        <v>300000</v>
      </c>
      <c r="H46" s="12"/>
    </row>
    <row r="47" spans="1:10" ht="30" customHeight="1" x14ac:dyDescent="0.15">
      <c r="A47" s="114"/>
      <c r="B47" s="114"/>
      <c r="C47" s="51" t="s">
        <v>39</v>
      </c>
      <c r="D47" s="31"/>
      <c r="E47" s="32"/>
      <c r="F47" s="32"/>
      <c r="G47" s="33">
        <f t="shared" si="1"/>
        <v>0</v>
      </c>
      <c r="H47" s="12"/>
    </row>
    <row r="48" spans="1:10" ht="30" customHeight="1" x14ac:dyDescent="0.15">
      <c r="A48" s="114"/>
      <c r="B48" s="114"/>
      <c r="C48" s="51" t="s">
        <v>40</v>
      </c>
      <c r="D48" s="31"/>
      <c r="E48" s="32">
        <v>1350000</v>
      </c>
      <c r="F48" s="32"/>
      <c r="G48" s="33">
        <f t="shared" si="1"/>
        <v>1350000</v>
      </c>
      <c r="H48" s="12"/>
    </row>
    <row r="49" spans="1:10" ht="30" customHeight="1" x14ac:dyDescent="0.15">
      <c r="A49" s="114"/>
      <c r="B49" s="114"/>
      <c r="C49" s="51" t="s">
        <v>41</v>
      </c>
      <c r="D49" s="31"/>
      <c r="E49" s="32"/>
      <c r="F49" s="32"/>
      <c r="G49" s="33">
        <f t="shared" si="1"/>
        <v>0</v>
      </c>
      <c r="H49" s="12"/>
    </row>
    <row r="50" spans="1:10" ht="30" customHeight="1" x14ac:dyDescent="0.15">
      <c r="A50" s="114"/>
      <c r="B50" s="114"/>
      <c r="C50" s="51" t="s">
        <v>42</v>
      </c>
      <c r="D50" s="31"/>
      <c r="E50" s="32"/>
      <c r="F50" s="32"/>
      <c r="G50" s="33">
        <f t="shared" si="1"/>
        <v>0</v>
      </c>
      <c r="H50" s="12"/>
    </row>
    <row r="51" spans="1:10" ht="30" customHeight="1" x14ac:dyDescent="0.15">
      <c r="A51" s="114"/>
      <c r="B51" s="114"/>
      <c r="C51" s="51" t="s">
        <v>43</v>
      </c>
      <c r="D51" s="31"/>
      <c r="E51" s="32"/>
      <c r="F51" s="32"/>
      <c r="G51" s="33">
        <f t="shared" si="1"/>
        <v>0</v>
      </c>
      <c r="H51" s="12"/>
    </row>
    <row r="52" spans="1:10" ht="30" customHeight="1" x14ac:dyDescent="0.15">
      <c r="A52" s="114"/>
      <c r="B52" s="114"/>
      <c r="C52" s="51" t="s">
        <v>44</v>
      </c>
      <c r="D52" s="31"/>
      <c r="E52" s="32">
        <v>30000</v>
      </c>
      <c r="F52" s="32"/>
      <c r="G52" s="33">
        <f t="shared" si="1"/>
        <v>30000</v>
      </c>
      <c r="H52" s="12"/>
    </row>
    <row r="53" spans="1:10" ht="30" customHeight="1" x14ac:dyDescent="0.15">
      <c r="A53" s="114"/>
      <c r="B53" s="114"/>
      <c r="C53" s="51" t="s">
        <v>45</v>
      </c>
      <c r="D53" s="31"/>
      <c r="E53" s="32"/>
      <c r="F53" s="32"/>
      <c r="G53" s="33">
        <f t="shared" si="1"/>
        <v>0</v>
      </c>
      <c r="H53" s="12"/>
    </row>
    <row r="54" spans="1:10" ht="30" customHeight="1" x14ac:dyDescent="0.15">
      <c r="A54" s="114"/>
      <c r="B54" s="114"/>
      <c r="C54" s="51" t="s">
        <v>46</v>
      </c>
      <c r="D54" s="31"/>
      <c r="E54" s="32">
        <v>800000</v>
      </c>
      <c r="F54" s="32"/>
      <c r="G54" s="33">
        <f t="shared" si="1"/>
        <v>800000</v>
      </c>
      <c r="H54" s="12"/>
      <c r="J54" s="1">
        <v>55000</v>
      </c>
    </row>
    <row r="55" spans="1:10" ht="30" customHeight="1" x14ac:dyDescent="0.15">
      <c r="A55" s="114"/>
      <c r="B55" s="114"/>
      <c r="C55" s="51" t="s">
        <v>47</v>
      </c>
      <c r="D55" s="31"/>
      <c r="E55" s="32"/>
      <c r="F55" s="32"/>
      <c r="G55" s="33">
        <f t="shared" si="1"/>
        <v>0</v>
      </c>
      <c r="H55" s="12"/>
    </row>
    <row r="56" spans="1:10" ht="30" customHeight="1" x14ac:dyDescent="0.15">
      <c r="A56" s="114"/>
      <c r="B56" s="114"/>
      <c r="C56" s="87" t="s">
        <v>48</v>
      </c>
      <c r="D56" s="88"/>
      <c r="E56" s="75">
        <f>SUM(E57:E79)</f>
        <v>30165000</v>
      </c>
      <c r="F56" s="75">
        <f>SUM(F57:F79)</f>
        <v>0</v>
      </c>
      <c r="G56" s="89">
        <f t="shared" si="1"/>
        <v>30165000</v>
      </c>
      <c r="H56" s="76"/>
      <c r="J56" s="48">
        <f>SUM(J57:J79)</f>
        <v>1054000</v>
      </c>
    </row>
    <row r="57" spans="1:10" ht="30" customHeight="1" x14ac:dyDescent="0.15">
      <c r="A57" s="114"/>
      <c r="B57" s="114"/>
      <c r="C57" s="51" t="s">
        <v>49</v>
      </c>
      <c r="D57" s="31"/>
      <c r="E57" s="32">
        <v>1200000</v>
      </c>
      <c r="F57" s="32"/>
      <c r="G57" s="33">
        <f t="shared" si="1"/>
        <v>1200000</v>
      </c>
      <c r="H57" s="12"/>
    </row>
    <row r="58" spans="1:10" ht="30" customHeight="1" x14ac:dyDescent="0.15">
      <c r="A58" s="114"/>
      <c r="B58" s="114"/>
      <c r="C58" s="51" t="s">
        <v>50</v>
      </c>
      <c r="D58" s="31"/>
      <c r="E58" s="32">
        <v>320000</v>
      </c>
      <c r="F58" s="32"/>
      <c r="G58" s="33">
        <f t="shared" si="1"/>
        <v>320000</v>
      </c>
      <c r="H58" s="12"/>
    </row>
    <row r="59" spans="1:10" ht="30" customHeight="1" x14ac:dyDescent="0.15">
      <c r="A59" s="114"/>
      <c r="B59" s="114"/>
      <c r="C59" s="51" t="s">
        <v>51</v>
      </c>
      <c r="D59" s="31"/>
      <c r="E59" s="32">
        <v>45000</v>
      </c>
      <c r="F59" s="32"/>
      <c r="G59" s="33">
        <f t="shared" si="1"/>
        <v>45000</v>
      </c>
      <c r="H59" s="12"/>
    </row>
    <row r="60" spans="1:10" ht="30" customHeight="1" x14ac:dyDescent="0.15">
      <c r="A60" s="114"/>
      <c r="B60" s="114"/>
      <c r="C60" s="51" t="s">
        <v>52</v>
      </c>
      <c r="D60" s="31"/>
      <c r="E60" s="32"/>
      <c r="F60" s="32"/>
      <c r="G60" s="33">
        <f t="shared" si="1"/>
        <v>0</v>
      </c>
      <c r="H60" s="12"/>
    </row>
    <row r="61" spans="1:10" ht="30" customHeight="1" x14ac:dyDescent="0.15">
      <c r="A61" s="114"/>
      <c r="B61" s="114"/>
      <c r="C61" s="51" t="s">
        <v>53</v>
      </c>
      <c r="D61" s="31"/>
      <c r="E61" s="32">
        <v>1600000</v>
      </c>
      <c r="F61" s="32"/>
      <c r="G61" s="33">
        <f t="shared" si="1"/>
        <v>1600000</v>
      </c>
      <c r="H61" s="12"/>
    </row>
    <row r="62" spans="1:10" ht="30" customHeight="1" x14ac:dyDescent="0.15">
      <c r="A62" s="114"/>
      <c r="B62" s="114"/>
      <c r="C62" s="51" t="s">
        <v>54</v>
      </c>
      <c r="D62" s="31"/>
      <c r="E62" s="32">
        <v>630000</v>
      </c>
      <c r="F62" s="32"/>
      <c r="G62" s="33">
        <f t="shared" si="1"/>
        <v>630000</v>
      </c>
      <c r="H62" s="12"/>
    </row>
    <row r="63" spans="1:10" ht="30" customHeight="1" x14ac:dyDescent="0.15">
      <c r="A63" s="114"/>
      <c r="B63" s="114"/>
      <c r="C63" s="51" t="s">
        <v>36</v>
      </c>
      <c r="D63" s="31"/>
      <c r="E63" s="32">
        <v>7150000</v>
      </c>
      <c r="F63" s="32"/>
      <c r="G63" s="33">
        <f t="shared" si="1"/>
        <v>7150000</v>
      </c>
      <c r="H63" s="12"/>
      <c r="J63" s="1">
        <v>1000000</v>
      </c>
    </row>
    <row r="64" spans="1:10" ht="30" customHeight="1" x14ac:dyDescent="0.15">
      <c r="A64" s="114"/>
      <c r="B64" s="114"/>
      <c r="C64" s="51" t="s">
        <v>37</v>
      </c>
      <c r="D64" s="31"/>
      <c r="E64" s="32"/>
      <c r="F64" s="32"/>
      <c r="G64" s="33">
        <f t="shared" si="1"/>
        <v>0</v>
      </c>
      <c r="H64" s="12"/>
    </row>
    <row r="65" spans="1:10" ht="30" customHeight="1" x14ac:dyDescent="0.15">
      <c r="A65" s="114"/>
      <c r="B65" s="114"/>
      <c r="C65" s="51" t="s">
        <v>55</v>
      </c>
      <c r="D65" s="31"/>
      <c r="E65" s="32">
        <v>1500000</v>
      </c>
      <c r="F65" s="32"/>
      <c r="G65" s="33">
        <f t="shared" si="1"/>
        <v>1500000</v>
      </c>
      <c r="H65" s="12"/>
    </row>
    <row r="66" spans="1:10" ht="30" customHeight="1" x14ac:dyDescent="0.15">
      <c r="A66" s="114"/>
      <c r="B66" s="114"/>
      <c r="C66" s="51" t="s">
        <v>56</v>
      </c>
      <c r="D66" s="31"/>
      <c r="E66" s="32">
        <v>1450000</v>
      </c>
      <c r="F66" s="32"/>
      <c r="G66" s="33">
        <f t="shared" si="1"/>
        <v>1450000</v>
      </c>
      <c r="H66" s="12"/>
    </row>
    <row r="67" spans="1:10" ht="30" customHeight="1" x14ac:dyDescent="0.15">
      <c r="A67" s="114"/>
      <c r="B67" s="114"/>
      <c r="C67" s="51" t="s">
        <v>57</v>
      </c>
      <c r="D67" s="31"/>
      <c r="E67" s="32"/>
      <c r="F67" s="32"/>
      <c r="G67" s="33">
        <f t="shared" si="1"/>
        <v>0</v>
      </c>
      <c r="H67" s="12"/>
    </row>
    <row r="68" spans="1:10" ht="30" customHeight="1" x14ac:dyDescent="0.15">
      <c r="A68" s="114"/>
      <c r="B68" s="114"/>
      <c r="C68" s="51" t="s">
        <v>58</v>
      </c>
      <c r="D68" s="31"/>
      <c r="E68" s="32">
        <v>1150000</v>
      </c>
      <c r="F68" s="32"/>
      <c r="G68" s="33">
        <f t="shared" si="1"/>
        <v>1150000</v>
      </c>
      <c r="H68" s="12"/>
    </row>
    <row r="69" spans="1:10" ht="30" customHeight="1" x14ac:dyDescent="0.15">
      <c r="A69" s="114"/>
      <c r="B69" s="114"/>
      <c r="C69" s="51" t="s">
        <v>59</v>
      </c>
      <c r="D69" s="31"/>
      <c r="E69" s="32">
        <v>6250000</v>
      </c>
      <c r="F69" s="32"/>
      <c r="G69" s="33">
        <f t="shared" si="1"/>
        <v>6250000</v>
      </c>
      <c r="H69" s="12"/>
    </row>
    <row r="70" spans="1:10" ht="30" customHeight="1" x14ac:dyDescent="0.15">
      <c r="A70" s="114"/>
      <c r="B70" s="114"/>
      <c r="C70" s="51" t="s">
        <v>60</v>
      </c>
      <c r="D70" s="31"/>
      <c r="E70" s="32">
        <v>800000</v>
      </c>
      <c r="F70" s="32"/>
      <c r="G70" s="33">
        <f t="shared" si="1"/>
        <v>800000</v>
      </c>
      <c r="H70" s="12"/>
    </row>
    <row r="71" spans="1:10" ht="30" customHeight="1" x14ac:dyDescent="0.15">
      <c r="A71" s="114"/>
      <c r="B71" s="114"/>
      <c r="C71" s="51" t="s">
        <v>39</v>
      </c>
      <c r="D71" s="31"/>
      <c r="E71" s="32">
        <v>350000</v>
      </c>
      <c r="F71" s="32"/>
      <c r="G71" s="33">
        <f t="shared" si="1"/>
        <v>350000</v>
      </c>
      <c r="H71" s="12"/>
      <c r="J71" s="1">
        <v>41000</v>
      </c>
    </row>
    <row r="72" spans="1:10" ht="30" customHeight="1" x14ac:dyDescent="0.15">
      <c r="A72" s="114"/>
      <c r="B72" s="114"/>
      <c r="C72" s="51" t="s">
        <v>40</v>
      </c>
      <c r="D72" s="31"/>
      <c r="E72" s="32">
        <v>3880000</v>
      </c>
      <c r="F72" s="32"/>
      <c r="G72" s="33">
        <f t="shared" si="1"/>
        <v>3880000</v>
      </c>
      <c r="H72" s="12"/>
    </row>
    <row r="73" spans="1:10" ht="30" customHeight="1" x14ac:dyDescent="0.15">
      <c r="A73" s="114"/>
      <c r="B73" s="114"/>
      <c r="C73" s="51" t="s">
        <v>61</v>
      </c>
      <c r="D73" s="31"/>
      <c r="E73" s="32"/>
      <c r="F73" s="32"/>
      <c r="G73" s="33">
        <f t="shared" si="1"/>
        <v>0</v>
      </c>
      <c r="H73" s="12"/>
    </row>
    <row r="74" spans="1:10" ht="30" customHeight="1" x14ac:dyDescent="0.15">
      <c r="A74" s="114"/>
      <c r="B74" s="114"/>
      <c r="C74" s="51" t="s">
        <v>62</v>
      </c>
      <c r="D74" s="31"/>
      <c r="E74" s="32">
        <v>30000</v>
      </c>
      <c r="F74" s="32"/>
      <c r="G74" s="33">
        <f t="shared" si="1"/>
        <v>30000</v>
      </c>
      <c r="H74" s="12"/>
    </row>
    <row r="75" spans="1:10" ht="30" customHeight="1" x14ac:dyDescent="0.15">
      <c r="A75" s="114"/>
      <c r="B75" s="114"/>
      <c r="C75" s="51" t="s">
        <v>63</v>
      </c>
      <c r="D75" s="31"/>
      <c r="E75" s="32">
        <v>2160000</v>
      </c>
      <c r="F75" s="32"/>
      <c r="G75" s="33">
        <f t="shared" si="1"/>
        <v>2160000</v>
      </c>
      <c r="H75" s="12"/>
    </row>
    <row r="76" spans="1:10" ht="30" customHeight="1" x14ac:dyDescent="0.15">
      <c r="A76" s="114"/>
      <c r="B76" s="114"/>
      <c r="C76" s="51" t="s">
        <v>64</v>
      </c>
      <c r="D76" s="31"/>
      <c r="E76" s="32">
        <v>150000</v>
      </c>
      <c r="F76" s="32"/>
      <c r="G76" s="33">
        <f t="shared" si="1"/>
        <v>150000</v>
      </c>
      <c r="H76" s="12"/>
    </row>
    <row r="77" spans="1:10" ht="30" customHeight="1" x14ac:dyDescent="0.15">
      <c r="A77" s="114"/>
      <c r="B77" s="114"/>
      <c r="C77" s="51" t="s">
        <v>65</v>
      </c>
      <c r="D77" s="31"/>
      <c r="E77" s="32">
        <v>150000</v>
      </c>
      <c r="F77" s="32"/>
      <c r="G77" s="33">
        <f t="shared" si="1"/>
        <v>150000</v>
      </c>
      <c r="H77" s="12"/>
    </row>
    <row r="78" spans="1:10" ht="30" customHeight="1" x14ac:dyDescent="0.15">
      <c r="A78" s="114"/>
      <c r="B78" s="114"/>
      <c r="C78" s="51" t="s">
        <v>46</v>
      </c>
      <c r="D78" s="31"/>
      <c r="E78" s="32">
        <v>1350000</v>
      </c>
      <c r="F78" s="32"/>
      <c r="G78" s="33">
        <f t="shared" si="1"/>
        <v>1350000</v>
      </c>
      <c r="H78" s="12"/>
      <c r="J78" s="1">
        <v>13000</v>
      </c>
    </row>
    <row r="79" spans="1:10" ht="30" customHeight="1" x14ac:dyDescent="0.15">
      <c r="A79" s="114"/>
      <c r="B79" s="114"/>
      <c r="C79" s="51" t="s">
        <v>66</v>
      </c>
      <c r="D79" s="31"/>
      <c r="E79" s="32"/>
      <c r="F79" s="32"/>
      <c r="G79" s="33">
        <f t="shared" si="1"/>
        <v>0</v>
      </c>
      <c r="H79" s="12"/>
    </row>
    <row r="80" spans="1:10" ht="30" customHeight="1" x14ac:dyDescent="0.15">
      <c r="A80" s="114"/>
      <c r="B80" s="114"/>
      <c r="C80" s="51" t="s">
        <v>67</v>
      </c>
      <c r="D80" s="31"/>
      <c r="E80" s="32">
        <v>4000000</v>
      </c>
      <c r="F80" s="32">
        <v>0</v>
      </c>
      <c r="G80" s="33">
        <f t="shared" si="1"/>
        <v>4000000</v>
      </c>
      <c r="H80" s="12"/>
    </row>
    <row r="81" spans="1:10" ht="30" customHeight="1" x14ac:dyDescent="0.15">
      <c r="A81" s="114"/>
      <c r="B81" s="114"/>
      <c r="C81" s="51" t="s">
        <v>68</v>
      </c>
      <c r="D81" s="31"/>
      <c r="E81" s="32">
        <f>SUM(E82)</f>
        <v>400000</v>
      </c>
      <c r="F81" s="32">
        <f>SUM(F82)</f>
        <v>0</v>
      </c>
      <c r="G81" s="33">
        <f t="shared" si="1"/>
        <v>400000</v>
      </c>
      <c r="H81" s="12"/>
    </row>
    <row r="82" spans="1:10" ht="30" customHeight="1" x14ac:dyDescent="0.15">
      <c r="A82" s="114"/>
      <c r="B82" s="114"/>
      <c r="C82" s="63" t="s">
        <v>69</v>
      </c>
      <c r="D82" s="54"/>
      <c r="E82" s="55">
        <v>400000</v>
      </c>
      <c r="F82" s="55"/>
      <c r="G82" s="56">
        <f t="shared" si="1"/>
        <v>400000</v>
      </c>
      <c r="H82" s="15"/>
    </row>
    <row r="83" spans="1:10" ht="30" customHeight="1" x14ac:dyDescent="0.15">
      <c r="A83" s="114"/>
      <c r="B83" s="115"/>
      <c r="C83" s="50" t="s">
        <v>70</v>
      </c>
      <c r="D83" s="28"/>
      <c r="E83" s="29">
        <f>SUM(E23,E32,E56,E80,E81)</f>
        <v>232440000</v>
      </c>
      <c r="F83" s="29">
        <f>SUM(F23,F32,F56,F80,F81)</f>
        <v>0</v>
      </c>
      <c r="G83" s="30">
        <f t="shared" si="1"/>
        <v>232440000</v>
      </c>
      <c r="H83" s="11"/>
      <c r="J83" s="29">
        <f>SUM(J23,J32,J56,J80,J81)</f>
        <v>163880000</v>
      </c>
    </row>
    <row r="84" spans="1:10" ht="30" customHeight="1" x14ac:dyDescent="0.15">
      <c r="A84" s="115"/>
      <c r="B84" s="52"/>
      <c r="C84" s="41" t="s">
        <v>71</v>
      </c>
      <c r="D84" s="41"/>
      <c r="E84" s="34">
        <f>E22-E83</f>
        <v>38743000</v>
      </c>
      <c r="F84" s="34">
        <f>F22-F83</f>
        <v>0</v>
      </c>
      <c r="G84" s="35">
        <f t="shared" si="1"/>
        <v>38743000</v>
      </c>
      <c r="H84" s="18"/>
      <c r="J84" s="34">
        <f>J22-J83</f>
        <v>108898000</v>
      </c>
    </row>
    <row r="85" spans="1:10" ht="30" customHeight="1" x14ac:dyDescent="0.15">
      <c r="A85" s="113" t="s">
        <v>125</v>
      </c>
      <c r="B85" s="113" t="s">
        <v>123</v>
      </c>
      <c r="C85" s="28" t="s">
        <v>72</v>
      </c>
      <c r="D85" s="28"/>
      <c r="E85" s="29">
        <f>SUM(E86)</f>
        <v>0</v>
      </c>
      <c r="F85" s="29">
        <f>SUM(F86)</f>
        <v>0</v>
      </c>
      <c r="G85" s="30">
        <f t="shared" si="1"/>
        <v>0</v>
      </c>
      <c r="H85" s="11"/>
    </row>
    <row r="86" spans="1:10" ht="30" customHeight="1" x14ac:dyDescent="0.15">
      <c r="A86" s="114"/>
      <c r="B86" s="114"/>
      <c r="C86" s="31" t="s">
        <v>73</v>
      </c>
      <c r="D86" s="31"/>
      <c r="E86" s="32"/>
      <c r="F86" s="32"/>
      <c r="G86" s="33">
        <f t="shared" si="1"/>
        <v>0</v>
      </c>
      <c r="H86" s="12"/>
    </row>
    <row r="87" spans="1:10" ht="30" customHeight="1" x14ac:dyDescent="0.15">
      <c r="A87" s="114"/>
      <c r="B87" s="114"/>
      <c r="C87" s="31" t="s">
        <v>74</v>
      </c>
      <c r="D87" s="31"/>
      <c r="E87" s="32">
        <f>SUM(E88)</f>
        <v>0</v>
      </c>
      <c r="F87" s="32">
        <f>SUM(F88)</f>
        <v>0</v>
      </c>
      <c r="G87" s="33">
        <f t="shared" si="1"/>
        <v>0</v>
      </c>
      <c r="H87" s="12"/>
    </row>
    <row r="88" spans="1:10" ht="30" customHeight="1" x14ac:dyDescent="0.15">
      <c r="A88" s="114"/>
      <c r="B88" s="114"/>
      <c r="C88" s="31" t="s">
        <v>75</v>
      </c>
      <c r="D88" s="31"/>
      <c r="E88" s="32"/>
      <c r="F88" s="32"/>
      <c r="G88" s="33">
        <f t="shared" ref="G88:G117" si="2">E88-F88</f>
        <v>0</v>
      </c>
      <c r="H88" s="12"/>
    </row>
    <row r="89" spans="1:10" ht="30" customHeight="1" x14ac:dyDescent="0.15">
      <c r="A89" s="114"/>
      <c r="B89" s="114"/>
      <c r="C89" s="31" t="s">
        <v>76</v>
      </c>
      <c r="D89" s="31"/>
      <c r="E89" s="32">
        <v>0</v>
      </c>
      <c r="F89" s="32">
        <v>0</v>
      </c>
      <c r="G89" s="33">
        <f t="shared" si="2"/>
        <v>0</v>
      </c>
      <c r="H89" s="12"/>
    </row>
    <row r="90" spans="1:10" ht="30" customHeight="1" x14ac:dyDescent="0.15">
      <c r="A90" s="114"/>
      <c r="B90" s="115"/>
      <c r="C90" s="40" t="s">
        <v>77</v>
      </c>
      <c r="D90" s="41"/>
      <c r="E90" s="34">
        <f>SUM(E85,E87,E89)</f>
        <v>0</v>
      </c>
      <c r="F90" s="34">
        <f>SUM(F85,F87,F89)</f>
        <v>0</v>
      </c>
      <c r="G90" s="35">
        <f t="shared" si="2"/>
        <v>0</v>
      </c>
      <c r="H90" s="18"/>
      <c r="J90" s="34">
        <f>SUM(J85,J87,J89)</f>
        <v>0</v>
      </c>
    </row>
    <row r="91" spans="1:10" ht="30" customHeight="1" x14ac:dyDescent="0.15">
      <c r="A91" s="114"/>
      <c r="B91" s="113" t="s">
        <v>124</v>
      </c>
      <c r="C91" s="28" t="s">
        <v>78</v>
      </c>
      <c r="D91" s="28"/>
      <c r="E91" s="29">
        <v>30000000</v>
      </c>
      <c r="F91" s="29">
        <v>0</v>
      </c>
      <c r="G91" s="30">
        <f t="shared" si="2"/>
        <v>30000000</v>
      </c>
      <c r="H91" s="11"/>
    </row>
    <row r="92" spans="1:10" ht="30" customHeight="1" x14ac:dyDescent="0.15">
      <c r="A92" s="114"/>
      <c r="B92" s="114"/>
      <c r="C92" s="31" t="s">
        <v>79</v>
      </c>
      <c r="D92" s="31"/>
      <c r="E92" s="32">
        <f>SUM(E93:E97)</f>
        <v>0</v>
      </c>
      <c r="F92" s="32">
        <f>SUM(F93:F97)</f>
        <v>0</v>
      </c>
      <c r="G92" s="33">
        <f t="shared" si="2"/>
        <v>0</v>
      </c>
      <c r="H92" s="12"/>
    </row>
    <row r="93" spans="1:10" ht="30" customHeight="1" x14ac:dyDescent="0.15">
      <c r="A93" s="114"/>
      <c r="B93" s="114"/>
      <c r="C93" s="31" t="s">
        <v>80</v>
      </c>
      <c r="D93" s="31"/>
      <c r="E93" s="32"/>
      <c r="F93" s="32"/>
      <c r="G93" s="33">
        <f t="shared" si="2"/>
        <v>0</v>
      </c>
      <c r="H93" s="12"/>
    </row>
    <row r="94" spans="1:10" ht="30" customHeight="1" x14ac:dyDescent="0.15">
      <c r="A94" s="114"/>
      <c r="B94" s="114"/>
      <c r="C94" s="31" t="s">
        <v>81</v>
      </c>
      <c r="D94" s="31"/>
      <c r="E94" s="32"/>
      <c r="F94" s="32"/>
      <c r="G94" s="33">
        <f t="shared" si="2"/>
        <v>0</v>
      </c>
      <c r="H94" s="12"/>
    </row>
    <row r="95" spans="1:10" ht="30" customHeight="1" x14ac:dyDescent="0.15">
      <c r="A95" s="114"/>
      <c r="B95" s="114"/>
      <c r="C95" s="31" t="s">
        <v>82</v>
      </c>
      <c r="D95" s="31"/>
      <c r="E95" s="32"/>
      <c r="F95" s="32"/>
      <c r="G95" s="33">
        <f t="shared" si="2"/>
        <v>0</v>
      </c>
      <c r="H95" s="12"/>
    </row>
    <row r="96" spans="1:10" ht="30" customHeight="1" x14ac:dyDescent="0.15">
      <c r="A96" s="114"/>
      <c r="B96" s="114"/>
      <c r="C96" s="31" t="s">
        <v>83</v>
      </c>
      <c r="D96" s="31"/>
      <c r="E96" s="32"/>
      <c r="F96" s="32"/>
      <c r="G96" s="33">
        <f t="shared" si="2"/>
        <v>0</v>
      </c>
      <c r="H96" s="12"/>
    </row>
    <row r="97" spans="1:10" ht="30" customHeight="1" x14ac:dyDescent="0.15">
      <c r="A97" s="114"/>
      <c r="B97" s="114"/>
      <c r="C97" s="31" t="s">
        <v>84</v>
      </c>
      <c r="D97" s="31"/>
      <c r="E97" s="32"/>
      <c r="F97" s="32"/>
      <c r="G97" s="33">
        <f t="shared" si="2"/>
        <v>0</v>
      </c>
      <c r="H97" s="12"/>
    </row>
    <row r="98" spans="1:10" ht="30" customHeight="1" x14ac:dyDescent="0.15">
      <c r="A98" s="114"/>
      <c r="B98" s="115"/>
      <c r="C98" s="41" t="s">
        <v>85</v>
      </c>
      <c r="D98" s="41"/>
      <c r="E98" s="34">
        <f>SUM(E91,E92)</f>
        <v>30000000</v>
      </c>
      <c r="F98" s="34">
        <f>SUM(F91,F92)</f>
        <v>0</v>
      </c>
      <c r="G98" s="35">
        <f t="shared" si="2"/>
        <v>30000000</v>
      </c>
      <c r="H98" s="18"/>
      <c r="J98" s="34">
        <f>SUM(J91,J92)</f>
        <v>0</v>
      </c>
    </row>
    <row r="99" spans="1:10" ht="42" customHeight="1" x14ac:dyDescent="0.15">
      <c r="A99" s="53"/>
      <c r="B99" s="52"/>
      <c r="C99" s="54" t="s">
        <v>86</v>
      </c>
      <c r="D99" s="54"/>
      <c r="E99" s="55">
        <f>E90-E98</f>
        <v>-30000000</v>
      </c>
      <c r="F99" s="55">
        <f>F90-F98</f>
        <v>0</v>
      </c>
      <c r="G99" s="56">
        <f t="shared" si="2"/>
        <v>-30000000</v>
      </c>
      <c r="H99" s="15"/>
      <c r="J99" s="55">
        <f>J90-J98</f>
        <v>0</v>
      </c>
    </row>
    <row r="100" spans="1:10" ht="30" customHeight="1" x14ac:dyDescent="0.15">
      <c r="A100" s="116" t="s">
        <v>127</v>
      </c>
      <c r="B100" s="113" t="s">
        <v>123</v>
      </c>
      <c r="C100" s="28" t="s">
        <v>87</v>
      </c>
      <c r="D100" s="28"/>
      <c r="E100" s="29">
        <f>SUM(E101)</f>
        <v>800000</v>
      </c>
      <c r="F100" s="29">
        <f>SUM(F101)</f>
        <v>0</v>
      </c>
      <c r="G100" s="30">
        <f t="shared" si="2"/>
        <v>800000</v>
      </c>
      <c r="H100" s="11"/>
    </row>
    <row r="101" spans="1:10" ht="30" customHeight="1" x14ac:dyDescent="0.15">
      <c r="A101" s="117"/>
      <c r="B101" s="114"/>
      <c r="C101" s="31" t="s">
        <v>88</v>
      </c>
      <c r="D101" s="31"/>
      <c r="E101" s="32">
        <v>800000</v>
      </c>
      <c r="F101" s="32"/>
      <c r="G101" s="33">
        <f t="shared" si="2"/>
        <v>800000</v>
      </c>
      <c r="H101" s="12"/>
    </row>
    <row r="102" spans="1:10" ht="30" customHeight="1" x14ac:dyDescent="0.15">
      <c r="A102" s="117"/>
      <c r="B102" s="114"/>
      <c r="C102" s="31" t="s">
        <v>109</v>
      </c>
      <c r="D102" s="31"/>
      <c r="E102" s="32">
        <v>20000000</v>
      </c>
      <c r="F102" s="32">
        <v>0</v>
      </c>
      <c r="G102" s="33">
        <f t="shared" si="2"/>
        <v>20000000</v>
      </c>
      <c r="H102" s="12"/>
    </row>
    <row r="103" spans="1:10" ht="30" customHeight="1" x14ac:dyDescent="0.15">
      <c r="A103" s="117"/>
      <c r="B103" s="114"/>
      <c r="C103" s="31" t="s">
        <v>89</v>
      </c>
      <c r="D103" s="31"/>
      <c r="E103" s="32">
        <f>SUM(E104)</f>
        <v>0</v>
      </c>
      <c r="F103" s="32">
        <f>SUM(F104)</f>
        <v>0</v>
      </c>
      <c r="G103" s="33">
        <f t="shared" si="2"/>
        <v>0</v>
      </c>
      <c r="H103" s="12"/>
    </row>
    <row r="104" spans="1:10" ht="30" customHeight="1" x14ac:dyDescent="0.15">
      <c r="A104" s="117"/>
      <c r="B104" s="114"/>
      <c r="C104" s="31" t="s">
        <v>90</v>
      </c>
      <c r="D104" s="31"/>
      <c r="E104" s="32"/>
      <c r="F104" s="32"/>
      <c r="G104" s="33">
        <f t="shared" si="2"/>
        <v>0</v>
      </c>
      <c r="H104" s="12"/>
    </row>
    <row r="105" spans="1:10" ht="30" customHeight="1" x14ac:dyDescent="0.15">
      <c r="A105" s="117"/>
      <c r="B105" s="115"/>
      <c r="C105" s="41" t="s">
        <v>91</v>
      </c>
      <c r="D105" s="41"/>
      <c r="E105" s="34">
        <f>SUM(E100,E102,E103)</f>
        <v>20800000</v>
      </c>
      <c r="F105" s="34">
        <f>SUM(F100,F102,F103)</f>
        <v>0</v>
      </c>
      <c r="G105" s="35">
        <f t="shared" si="2"/>
        <v>20800000</v>
      </c>
      <c r="H105" s="18"/>
      <c r="J105" s="34">
        <f>SUM(J100,J102,J103)</f>
        <v>0</v>
      </c>
    </row>
    <row r="106" spans="1:10" ht="30" customHeight="1" x14ac:dyDescent="0.15">
      <c r="A106" s="117"/>
      <c r="B106" s="113" t="s">
        <v>124</v>
      </c>
      <c r="C106" s="28" t="s">
        <v>92</v>
      </c>
      <c r="D106" s="28"/>
      <c r="E106" s="29">
        <f>SUM(E107)</f>
        <v>900000</v>
      </c>
      <c r="F106" s="29">
        <f>SUM(F107)</f>
        <v>0</v>
      </c>
      <c r="G106" s="30">
        <f t="shared" si="2"/>
        <v>900000</v>
      </c>
      <c r="H106" s="11"/>
    </row>
    <row r="107" spans="1:10" ht="30" customHeight="1" x14ac:dyDescent="0.15">
      <c r="A107" s="117"/>
      <c r="B107" s="114"/>
      <c r="C107" s="31" t="s">
        <v>93</v>
      </c>
      <c r="D107" s="31"/>
      <c r="E107" s="32">
        <v>900000</v>
      </c>
      <c r="F107" s="32"/>
      <c r="G107" s="33">
        <f t="shared" si="2"/>
        <v>900000</v>
      </c>
      <c r="H107" s="12"/>
    </row>
    <row r="108" spans="1:10" ht="30" customHeight="1" x14ac:dyDescent="0.15">
      <c r="A108" s="117"/>
      <c r="B108" s="114"/>
      <c r="C108" s="31" t="s">
        <v>94</v>
      </c>
      <c r="D108" s="31"/>
      <c r="E108" s="32">
        <v>1500000</v>
      </c>
      <c r="F108" s="32">
        <v>0</v>
      </c>
      <c r="G108" s="33">
        <f t="shared" si="2"/>
        <v>1500000</v>
      </c>
      <c r="H108" s="12"/>
    </row>
    <row r="109" spans="1:10" ht="30" customHeight="1" x14ac:dyDescent="0.15">
      <c r="A109" s="117"/>
      <c r="B109" s="114"/>
      <c r="C109" s="31" t="s">
        <v>95</v>
      </c>
      <c r="D109" s="31"/>
      <c r="E109" s="32">
        <v>1000000</v>
      </c>
      <c r="F109" s="32">
        <f>SUM(F110)</f>
        <v>0</v>
      </c>
      <c r="G109" s="33">
        <f t="shared" si="2"/>
        <v>1000000</v>
      </c>
      <c r="H109" s="12"/>
    </row>
    <row r="110" spans="1:10" ht="30" customHeight="1" x14ac:dyDescent="0.15">
      <c r="A110" s="117"/>
      <c r="B110" s="114"/>
      <c r="C110" s="31" t="s">
        <v>96</v>
      </c>
      <c r="D110" s="31"/>
      <c r="E110" s="32"/>
      <c r="F110" s="32"/>
      <c r="G110" s="33">
        <f t="shared" si="2"/>
        <v>0</v>
      </c>
      <c r="H110" s="12"/>
    </row>
    <row r="111" spans="1:10" ht="30" customHeight="1" x14ac:dyDescent="0.15">
      <c r="A111" s="117"/>
      <c r="B111" s="115"/>
      <c r="C111" s="41" t="s">
        <v>97</v>
      </c>
      <c r="D111" s="41"/>
      <c r="E111" s="34">
        <f>SUM(E106,E108,E109)</f>
        <v>3400000</v>
      </c>
      <c r="F111" s="34">
        <f>SUM(F106,F108,F109)</f>
        <v>0</v>
      </c>
      <c r="G111" s="35">
        <f t="shared" si="2"/>
        <v>3400000</v>
      </c>
      <c r="H111" s="18"/>
      <c r="J111" s="34">
        <f>SUM(J106,J108,J109)</f>
        <v>0</v>
      </c>
    </row>
    <row r="112" spans="1:10" ht="30" customHeight="1" x14ac:dyDescent="0.15">
      <c r="A112" s="118"/>
      <c r="B112" s="110" t="s">
        <v>98</v>
      </c>
      <c r="C112" s="111"/>
      <c r="D112" s="112"/>
      <c r="E112" s="34">
        <f>E105-E111</f>
        <v>17400000</v>
      </c>
      <c r="F112" s="34">
        <f>F105-F111</f>
        <v>0</v>
      </c>
      <c r="G112" s="35">
        <f t="shared" si="2"/>
        <v>17400000</v>
      </c>
      <c r="H112" s="18"/>
      <c r="J112" s="34">
        <f>J105-J111</f>
        <v>0</v>
      </c>
    </row>
    <row r="113" spans="1:10" ht="48" customHeight="1" x14ac:dyDescent="0.15">
      <c r="A113" s="57"/>
      <c r="B113" s="58"/>
      <c r="C113" s="28" t="s">
        <v>99</v>
      </c>
      <c r="D113" s="28"/>
      <c r="E113" s="29"/>
      <c r="F113" s="29"/>
      <c r="G113" s="30">
        <f t="shared" si="2"/>
        <v>0</v>
      </c>
      <c r="H113" s="11"/>
    </row>
    <row r="114" spans="1:10" ht="30" customHeight="1" x14ac:dyDescent="0.15">
      <c r="A114" s="110" t="s">
        <v>100</v>
      </c>
      <c r="B114" s="111"/>
      <c r="C114" s="111"/>
      <c r="D114" s="112"/>
      <c r="E114" s="34">
        <f>E84+E99+E112-E113</f>
        <v>26143000</v>
      </c>
      <c r="F114" s="34">
        <f>F84+F99+F112-F113</f>
        <v>0</v>
      </c>
      <c r="G114" s="35">
        <f t="shared" si="2"/>
        <v>26143000</v>
      </c>
      <c r="H114" s="18"/>
      <c r="J114" s="34">
        <f>J84+J99+J112-J113</f>
        <v>108898000</v>
      </c>
    </row>
    <row r="115" spans="1:10" ht="30" customHeight="1" x14ac:dyDescent="0.15">
      <c r="A115" s="59"/>
      <c r="B115" s="59"/>
      <c r="C115" s="59"/>
      <c r="D115" s="59"/>
      <c r="E115" s="31"/>
      <c r="F115" s="31"/>
      <c r="G115" s="60"/>
      <c r="H115" s="7"/>
    </row>
    <row r="116" spans="1:10" ht="30" customHeight="1" x14ac:dyDescent="0.15">
      <c r="A116" s="110" t="s">
        <v>101</v>
      </c>
      <c r="B116" s="111"/>
      <c r="C116" s="111"/>
      <c r="D116" s="112"/>
      <c r="E116" s="34"/>
      <c r="F116" s="34"/>
      <c r="G116" s="35">
        <f t="shared" si="2"/>
        <v>0</v>
      </c>
      <c r="H116" s="18"/>
      <c r="J116" s="34"/>
    </row>
    <row r="117" spans="1:10" ht="30" customHeight="1" x14ac:dyDescent="0.15">
      <c r="A117" s="110" t="s">
        <v>102</v>
      </c>
      <c r="B117" s="111"/>
      <c r="C117" s="111"/>
      <c r="D117" s="112"/>
      <c r="E117" s="34">
        <f>E114+E116</f>
        <v>26143000</v>
      </c>
      <c r="F117" s="34">
        <f>F114+F116</f>
        <v>0</v>
      </c>
      <c r="G117" s="35">
        <f t="shared" si="2"/>
        <v>26143000</v>
      </c>
      <c r="H117" s="18"/>
      <c r="J117" s="34">
        <f>J114+J116</f>
        <v>108898000</v>
      </c>
    </row>
  </sheetData>
  <mergeCells count="18">
    <mergeCell ref="A1:H1"/>
    <mergeCell ref="A2:H2"/>
    <mergeCell ref="G3:H3"/>
    <mergeCell ref="A85:A98"/>
    <mergeCell ref="B85:B90"/>
    <mergeCell ref="B91:B98"/>
    <mergeCell ref="A117:D117"/>
    <mergeCell ref="A116:D116"/>
    <mergeCell ref="A4:D4"/>
    <mergeCell ref="A5:A84"/>
    <mergeCell ref="B5:B22"/>
    <mergeCell ref="C22:D22"/>
    <mergeCell ref="B23:B83"/>
    <mergeCell ref="A100:A112"/>
    <mergeCell ref="B100:B105"/>
    <mergeCell ref="B106:B111"/>
    <mergeCell ref="B112:D112"/>
    <mergeCell ref="A114:D11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&amp;R&amp;P頁　　　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tabSelected="1" zoomScaleNormal="100" workbookViewId="0">
      <selection activeCell="E8" sqref="E8"/>
    </sheetView>
  </sheetViews>
  <sheetFormatPr defaultRowHeight="30" customHeight="1" x14ac:dyDescent="0.15"/>
  <cols>
    <col min="1" max="2" width="4.625" style="1" customWidth="1"/>
    <col min="3" max="3" width="25.625" style="1" customWidth="1"/>
    <col min="4" max="4" width="9" style="1" customWidth="1"/>
    <col min="5" max="6" width="15.625" style="1" customWidth="1"/>
    <col min="7" max="7" width="15.625" style="2" customWidth="1"/>
    <col min="8" max="8" width="12.25" style="1" customWidth="1"/>
    <col min="9" max="9" width="9" style="1"/>
    <col min="10" max="10" width="11.375" style="1" hidden="1" customWidth="1"/>
    <col min="11" max="16384" width="9" style="1"/>
  </cols>
  <sheetData>
    <row r="1" spans="1:10" s="3" customFormat="1" ht="30" customHeight="1" x14ac:dyDescent="0.15">
      <c r="A1" s="97" t="s">
        <v>114</v>
      </c>
      <c r="B1" s="98"/>
      <c r="C1" s="98"/>
      <c r="D1" s="98"/>
      <c r="E1" s="98"/>
      <c r="F1" s="98"/>
      <c r="G1" s="98"/>
      <c r="H1" s="98"/>
    </row>
    <row r="2" spans="1:10" s="3" customFormat="1" ht="17.25" customHeight="1" x14ac:dyDescent="0.15">
      <c r="A2" s="99" t="s">
        <v>115</v>
      </c>
      <c r="B2" s="99"/>
      <c r="C2" s="99"/>
      <c r="D2" s="99"/>
      <c r="E2" s="99"/>
      <c r="F2" s="99"/>
      <c r="G2" s="99"/>
      <c r="H2" s="99"/>
    </row>
    <row r="3" spans="1:10" s="3" customFormat="1" ht="30" customHeight="1" x14ac:dyDescent="0.15">
      <c r="A3" s="3" t="s">
        <v>116</v>
      </c>
      <c r="C3" s="4"/>
      <c r="D3" s="4"/>
      <c r="E3" s="1"/>
      <c r="F3" s="1"/>
      <c r="G3" s="100" t="s">
        <v>118</v>
      </c>
      <c r="H3" s="100"/>
    </row>
    <row r="4" spans="1:10" ht="30" customHeight="1" x14ac:dyDescent="0.15">
      <c r="A4" s="110" t="s">
        <v>108</v>
      </c>
      <c r="B4" s="111"/>
      <c r="C4" s="111"/>
      <c r="D4" s="112"/>
      <c r="E4" s="27" t="s">
        <v>103</v>
      </c>
      <c r="F4" s="27" t="s">
        <v>104</v>
      </c>
      <c r="G4" s="27" t="s">
        <v>105</v>
      </c>
      <c r="H4" s="18"/>
    </row>
    <row r="5" spans="1:10" ht="30" customHeight="1" x14ac:dyDescent="0.15">
      <c r="A5" s="113" t="s">
        <v>107</v>
      </c>
      <c r="B5" s="113" t="s">
        <v>123</v>
      </c>
      <c r="C5" s="28" t="s">
        <v>0</v>
      </c>
      <c r="D5" s="28"/>
      <c r="E5" s="61">
        <f>SUM(E6,E7,E10,E11,E12)</f>
        <v>39199000</v>
      </c>
      <c r="F5" s="29">
        <f>SUM(F6,F7,F10,F11,F12)</f>
        <v>0</v>
      </c>
      <c r="G5" s="30">
        <f>E5-F5</f>
        <v>39199000</v>
      </c>
      <c r="H5" s="11"/>
      <c r="J5" s="31">
        <f>SUM(J6,J7,J10,J11,J12)</f>
        <v>38500000</v>
      </c>
    </row>
    <row r="6" spans="1:10" ht="30" customHeight="1" x14ac:dyDescent="0.15">
      <c r="A6" s="114"/>
      <c r="B6" s="114"/>
      <c r="C6" s="31" t="s">
        <v>1</v>
      </c>
      <c r="D6" s="31"/>
      <c r="E6" s="32">
        <v>28446000</v>
      </c>
      <c r="F6" s="32"/>
      <c r="G6" s="33">
        <f t="shared" ref="G6:G21" si="0">E6-F6</f>
        <v>28446000</v>
      </c>
      <c r="H6" s="12"/>
      <c r="J6" s="31"/>
    </row>
    <row r="7" spans="1:10" ht="30" customHeight="1" x14ac:dyDescent="0.15">
      <c r="A7" s="114"/>
      <c r="B7" s="114"/>
      <c r="C7" s="31" t="s">
        <v>2</v>
      </c>
      <c r="D7" s="31"/>
      <c r="E7" s="32">
        <f>SUM(E8,E9)</f>
        <v>10753000</v>
      </c>
      <c r="F7" s="32">
        <f>SUM(F8,F9)</f>
        <v>0</v>
      </c>
      <c r="G7" s="33">
        <f t="shared" si="0"/>
        <v>10753000</v>
      </c>
      <c r="H7" s="12"/>
      <c r="J7" s="31">
        <f>SUM(J8,J9)</f>
        <v>38500000</v>
      </c>
    </row>
    <row r="8" spans="1:10" ht="30" customHeight="1" x14ac:dyDescent="0.15">
      <c r="A8" s="114"/>
      <c r="B8" s="114"/>
      <c r="C8" s="31" t="s">
        <v>3</v>
      </c>
      <c r="D8" s="31"/>
      <c r="E8" s="32">
        <v>7187000</v>
      </c>
      <c r="F8" s="32"/>
      <c r="G8" s="33">
        <f t="shared" si="0"/>
        <v>7187000</v>
      </c>
      <c r="H8" s="12"/>
      <c r="J8" s="31">
        <v>25500000</v>
      </c>
    </row>
    <row r="9" spans="1:10" ht="30" customHeight="1" x14ac:dyDescent="0.15">
      <c r="A9" s="114"/>
      <c r="B9" s="114"/>
      <c r="C9" s="31" t="s">
        <v>4</v>
      </c>
      <c r="D9" s="31"/>
      <c r="E9" s="32">
        <v>3566000</v>
      </c>
      <c r="F9" s="32"/>
      <c r="G9" s="33">
        <f t="shared" si="0"/>
        <v>3566000</v>
      </c>
      <c r="H9" s="12"/>
      <c r="J9" s="31">
        <v>13000000</v>
      </c>
    </row>
    <row r="10" spans="1:10" ht="30" customHeight="1" x14ac:dyDescent="0.15">
      <c r="A10" s="114"/>
      <c r="B10" s="114"/>
      <c r="C10" s="31" t="s">
        <v>5</v>
      </c>
      <c r="D10" s="31"/>
      <c r="E10" s="32">
        <v>0</v>
      </c>
      <c r="F10" s="32">
        <v>0</v>
      </c>
      <c r="G10" s="33">
        <f t="shared" si="0"/>
        <v>0</v>
      </c>
      <c r="H10" s="12"/>
      <c r="J10" s="31">
        <v>0</v>
      </c>
    </row>
    <row r="11" spans="1:10" ht="30" customHeight="1" x14ac:dyDescent="0.15">
      <c r="A11" s="114"/>
      <c r="B11" s="114"/>
      <c r="C11" s="31" t="s">
        <v>6</v>
      </c>
      <c r="D11" s="31"/>
      <c r="E11" s="32">
        <v>0</v>
      </c>
      <c r="F11" s="32">
        <v>0</v>
      </c>
      <c r="G11" s="33">
        <f t="shared" si="0"/>
        <v>0</v>
      </c>
      <c r="H11" s="12"/>
      <c r="J11" s="31">
        <v>0</v>
      </c>
    </row>
    <row r="12" spans="1:10" ht="30" customHeight="1" x14ac:dyDescent="0.15">
      <c r="A12" s="114"/>
      <c r="B12" s="114"/>
      <c r="C12" s="31" t="s">
        <v>7</v>
      </c>
      <c r="D12" s="31"/>
      <c r="E12" s="32">
        <v>0</v>
      </c>
      <c r="F12" s="32">
        <v>0</v>
      </c>
      <c r="G12" s="33">
        <f t="shared" si="0"/>
        <v>0</v>
      </c>
      <c r="H12" s="12"/>
      <c r="J12" s="31">
        <v>0</v>
      </c>
    </row>
    <row r="13" spans="1:10" ht="30" customHeight="1" x14ac:dyDescent="0.15">
      <c r="A13" s="114"/>
      <c r="B13" s="114"/>
      <c r="C13" s="31" t="s">
        <v>8</v>
      </c>
      <c r="D13" s="31"/>
      <c r="E13" s="62">
        <f>SUM(E14)</f>
        <v>0</v>
      </c>
      <c r="F13" s="32">
        <f>SUM(F14)</f>
        <v>0</v>
      </c>
      <c r="G13" s="33">
        <f t="shared" si="0"/>
        <v>0</v>
      </c>
      <c r="H13" s="12"/>
      <c r="J13" s="31">
        <f>SUM(J14)</f>
        <v>0</v>
      </c>
    </row>
    <row r="14" spans="1:10" ht="30" customHeight="1" x14ac:dyDescent="0.15">
      <c r="A14" s="114"/>
      <c r="B14" s="114"/>
      <c r="C14" s="31" t="s">
        <v>9</v>
      </c>
      <c r="D14" s="31"/>
      <c r="E14" s="32"/>
      <c r="F14" s="32"/>
      <c r="G14" s="33">
        <f t="shared" si="0"/>
        <v>0</v>
      </c>
      <c r="H14" s="12"/>
      <c r="J14" s="31"/>
    </row>
    <row r="15" spans="1:10" ht="30" customHeight="1" x14ac:dyDescent="0.15">
      <c r="A15" s="114"/>
      <c r="B15" s="114"/>
      <c r="C15" s="31" t="s">
        <v>10</v>
      </c>
      <c r="D15" s="31"/>
      <c r="E15" s="62">
        <f>SUM(E16)</f>
        <v>0</v>
      </c>
      <c r="F15" s="32">
        <f>SUM(F16)</f>
        <v>0</v>
      </c>
      <c r="G15" s="33">
        <f t="shared" si="0"/>
        <v>0</v>
      </c>
      <c r="H15" s="12"/>
      <c r="J15" s="31">
        <f>SUM(J16)</f>
        <v>0</v>
      </c>
    </row>
    <row r="16" spans="1:10" ht="30" customHeight="1" x14ac:dyDescent="0.15">
      <c r="A16" s="114"/>
      <c r="B16" s="114"/>
      <c r="C16" s="31" t="s">
        <v>7</v>
      </c>
      <c r="D16" s="31"/>
      <c r="E16" s="32"/>
      <c r="F16" s="32"/>
      <c r="G16" s="33">
        <f t="shared" si="0"/>
        <v>0</v>
      </c>
      <c r="H16" s="12"/>
      <c r="J16" s="31"/>
    </row>
    <row r="17" spans="1:10" ht="30" customHeight="1" x14ac:dyDescent="0.15">
      <c r="A17" s="114"/>
      <c r="B17" s="114"/>
      <c r="C17" s="31" t="s">
        <v>11</v>
      </c>
      <c r="D17" s="31"/>
      <c r="E17" s="62">
        <v>0</v>
      </c>
      <c r="F17" s="32">
        <v>0</v>
      </c>
      <c r="G17" s="33">
        <f t="shared" si="0"/>
        <v>0</v>
      </c>
      <c r="H17" s="12"/>
      <c r="J17" s="31">
        <v>0</v>
      </c>
    </row>
    <row r="18" spans="1:10" ht="30" customHeight="1" x14ac:dyDescent="0.15">
      <c r="A18" s="114"/>
      <c r="B18" s="114"/>
      <c r="C18" s="31" t="s">
        <v>112</v>
      </c>
      <c r="D18" s="31"/>
      <c r="E18" s="62"/>
      <c r="F18" s="32"/>
      <c r="G18" s="33"/>
      <c r="H18" s="12"/>
      <c r="J18" s="31"/>
    </row>
    <row r="19" spans="1:10" ht="30" customHeight="1" x14ac:dyDescent="0.15">
      <c r="A19" s="114"/>
      <c r="B19" s="114"/>
      <c r="C19" s="31" t="s">
        <v>12</v>
      </c>
      <c r="D19" s="31"/>
      <c r="E19" s="62"/>
      <c r="F19" s="32">
        <v>0</v>
      </c>
      <c r="G19" s="33">
        <f t="shared" si="0"/>
        <v>0</v>
      </c>
      <c r="H19" s="12"/>
      <c r="J19" s="31">
        <v>3000</v>
      </c>
    </row>
    <row r="20" spans="1:10" ht="30" customHeight="1" x14ac:dyDescent="0.15">
      <c r="A20" s="114"/>
      <c r="B20" s="114"/>
      <c r="C20" s="31" t="s">
        <v>13</v>
      </c>
      <c r="D20" s="31"/>
      <c r="E20" s="62">
        <f>SUM(E21)</f>
        <v>0</v>
      </c>
      <c r="F20" s="32">
        <f>SUM(F21)</f>
        <v>0</v>
      </c>
      <c r="G20" s="33">
        <f t="shared" si="0"/>
        <v>0</v>
      </c>
      <c r="H20" s="12"/>
      <c r="J20" s="31">
        <f>SUM(J21)</f>
        <v>0</v>
      </c>
    </row>
    <row r="21" spans="1:10" ht="30" customHeight="1" x14ac:dyDescent="0.15">
      <c r="A21" s="114"/>
      <c r="B21" s="114"/>
      <c r="C21" s="31" t="s">
        <v>14</v>
      </c>
      <c r="D21" s="31"/>
      <c r="E21" s="32"/>
      <c r="F21" s="32"/>
      <c r="G21" s="33">
        <f t="shared" si="0"/>
        <v>0</v>
      </c>
      <c r="H21" s="12"/>
      <c r="J21" s="31"/>
    </row>
    <row r="22" spans="1:10" ht="30" customHeight="1" x14ac:dyDescent="0.15">
      <c r="A22" s="114"/>
      <c r="B22" s="115"/>
      <c r="C22" s="110" t="s">
        <v>106</v>
      </c>
      <c r="D22" s="112"/>
      <c r="E22" s="34">
        <f>SUM(E5,,E13,E15,E17,E18,E19,E20)</f>
        <v>39199000</v>
      </c>
      <c r="F22" s="34">
        <f>SUM(F5,,F13,F15,F17,F19,F20)</f>
        <v>0</v>
      </c>
      <c r="G22" s="35">
        <f>E22-F22</f>
        <v>39199000</v>
      </c>
      <c r="H22" s="18"/>
      <c r="J22" s="34">
        <f>SUM(J5,,J13,J15,J17,J19,J20)</f>
        <v>38503000</v>
      </c>
    </row>
    <row r="23" spans="1:10" ht="30" customHeight="1" x14ac:dyDescent="0.15">
      <c r="A23" s="114"/>
      <c r="B23" s="113" t="s">
        <v>124</v>
      </c>
      <c r="C23" s="93" t="s">
        <v>15</v>
      </c>
      <c r="D23" s="94"/>
      <c r="E23" s="67">
        <f>SUM(E24:E31)</f>
        <v>34250000</v>
      </c>
      <c r="F23" s="67">
        <f>SUM(F24:F31)</f>
        <v>0</v>
      </c>
      <c r="G23" s="95">
        <f t="shared" ref="G23:G87" si="1">E23-F23</f>
        <v>34250000</v>
      </c>
      <c r="H23" s="68"/>
      <c r="J23" s="38">
        <f>SUM(J24:J31)</f>
        <v>158100000</v>
      </c>
    </row>
    <row r="24" spans="1:10" s="81" customFormat="1" ht="30" customHeight="1" x14ac:dyDescent="0.15">
      <c r="A24" s="114"/>
      <c r="B24" s="114"/>
      <c r="C24" s="77" t="s">
        <v>111</v>
      </c>
      <c r="D24" s="78"/>
      <c r="E24" s="64"/>
      <c r="F24" s="64"/>
      <c r="G24" s="33">
        <f t="shared" si="1"/>
        <v>0</v>
      </c>
      <c r="H24" s="80"/>
      <c r="J24" s="64"/>
    </row>
    <row r="25" spans="1:10" ht="30" customHeight="1" x14ac:dyDescent="0.15">
      <c r="A25" s="114"/>
      <c r="B25" s="114"/>
      <c r="C25" s="51" t="s">
        <v>17</v>
      </c>
      <c r="D25" s="31"/>
      <c r="E25" s="32">
        <f>ROUNDDOWN(34250000*J25/$J$23,-4)+30000</f>
        <v>26580000</v>
      </c>
      <c r="F25" s="32"/>
      <c r="G25" s="33">
        <f t="shared" si="1"/>
        <v>26580000</v>
      </c>
      <c r="H25" s="12"/>
      <c r="J25" s="32">
        <v>122600000</v>
      </c>
    </row>
    <row r="26" spans="1:10" ht="30" customHeight="1" x14ac:dyDescent="0.15">
      <c r="A26" s="114"/>
      <c r="B26" s="114"/>
      <c r="C26" s="51" t="s">
        <v>18</v>
      </c>
      <c r="D26" s="31"/>
      <c r="E26" s="32">
        <f t="shared" ref="E26:E31" si="2">ROUNDDOWN(34250000*J26/$J$23,-4)</f>
        <v>2270000</v>
      </c>
      <c r="F26" s="32"/>
      <c r="G26" s="33">
        <f t="shared" si="1"/>
        <v>2270000</v>
      </c>
      <c r="H26" s="12"/>
      <c r="J26" s="32">
        <v>10500000</v>
      </c>
    </row>
    <row r="27" spans="1:10" ht="30" customHeight="1" x14ac:dyDescent="0.15">
      <c r="A27" s="114"/>
      <c r="B27" s="114"/>
      <c r="C27" s="51" t="s">
        <v>19</v>
      </c>
      <c r="D27" s="31"/>
      <c r="E27" s="32">
        <f t="shared" si="2"/>
        <v>670000</v>
      </c>
      <c r="F27" s="32"/>
      <c r="G27" s="33">
        <f t="shared" si="1"/>
        <v>670000</v>
      </c>
      <c r="H27" s="12"/>
      <c r="J27" s="32">
        <v>3100000</v>
      </c>
    </row>
    <row r="28" spans="1:10" ht="30" customHeight="1" x14ac:dyDescent="0.15">
      <c r="A28" s="114"/>
      <c r="B28" s="114"/>
      <c r="C28" s="51" t="s">
        <v>20</v>
      </c>
      <c r="D28" s="31"/>
      <c r="E28" s="32">
        <f t="shared" si="2"/>
        <v>0</v>
      </c>
      <c r="F28" s="32"/>
      <c r="G28" s="33">
        <f t="shared" si="1"/>
        <v>0</v>
      </c>
      <c r="H28" s="12"/>
      <c r="J28" s="32">
        <f>ROUNDDOWN(O28*1.03,-5)</f>
        <v>0</v>
      </c>
    </row>
    <row r="29" spans="1:10" ht="30" customHeight="1" x14ac:dyDescent="0.15">
      <c r="A29" s="114"/>
      <c r="B29" s="114"/>
      <c r="C29" s="51" t="s">
        <v>21</v>
      </c>
      <c r="D29" s="31"/>
      <c r="E29" s="32">
        <f t="shared" si="2"/>
        <v>560000</v>
      </c>
      <c r="F29" s="32"/>
      <c r="G29" s="33">
        <f t="shared" si="1"/>
        <v>560000</v>
      </c>
      <c r="H29" s="12"/>
      <c r="J29" s="32">
        <v>2600000</v>
      </c>
    </row>
    <row r="30" spans="1:10" ht="30" customHeight="1" x14ac:dyDescent="0.15">
      <c r="A30" s="114"/>
      <c r="B30" s="114"/>
      <c r="C30" s="51" t="s">
        <v>22</v>
      </c>
      <c r="D30" s="31"/>
      <c r="E30" s="32">
        <f t="shared" si="2"/>
        <v>540000</v>
      </c>
      <c r="F30" s="32"/>
      <c r="G30" s="33">
        <f t="shared" si="1"/>
        <v>540000</v>
      </c>
      <c r="H30" s="12"/>
      <c r="J30" s="32">
        <v>2500000</v>
      </c>
    </row>
    <row r="31" spans="1:10" ht="30" customHeight="1" x14ac:dyDescent="0.15">
      <c r="A31" s="114"/>
      <c r="B31" s="114"/>
      <c r="C31" s="51" t="s">
        <v>23</v>
      </c>
      <c r="D31" s="31"/>
      <c r="E31" s="32">
        <f t="shared" si="2"/>
        <v>3630000</v>
      </c>
      <c r="F31" s="32"/>
      <c r="G31" s="33">
        <f t="shared" si="1"/>
        <v>3630000</v>
      </c>
      <c r="H31" s="12"/>
      <c r="J31" s="32">
        <v>16800000</v>
      </c>
    </row>
    <row r="32" spans="1:10" ht="30" customHeight="1" x14ac:dyDescent="0.15">
      <c r="A32" s="114"/>
      <c r="B32" s="114"/>
      <c r="C32" s="90" t="s">
        <v>24</v>
      </c>
      <c r="D32" s="91"/>
      <c r="E32" s="71">
        <f>SUM(E33:E55)</f>
        <v>12425000</v>
      </c>
      <c r="F32" s="71">
        <f>SUM(F33:F55)</f>
        <v>0</v>
      </c>
      <c r="G32" s="92">
        <f t="shared" si="1"/>
        <v>12425000</v>
      </c>
      <c r="H32" s="72"/>
      <c r="J32" s="44">
        <f>SUM(J33:J55)</f>
        <v>39775000</v>
      </c>
    </row>
    <row r="33" spans="1:10" ht="30" customHeight="1" x14ac:dyDescent="0.15">
      <c r="A33" s="114"/>
      <c r="B33" s="114"/>
      <c r="C33" s="51" t="s">
        <v>25</v>
      </c>
      <c r="D33" s="31"/>
      <c r="E33" s="32">
        <v>4250000</v>
      </c>
      <c r="F33" s="32"/>
      <c r="G33" s="33">
        <f t="shared" si="1"/>
        <v>4250000</v>
      </c>
      <c r="H33" s="12"/>
      <c r="J33" s="34">
        <v>17100000</v>
      </c>
    </row>
    <row r="34" spans="1:10" ht="30" customHeight="1" x14ac:dyDescent="0.15">
      <c r="A34" s="114"/>
      <c r="B34" s="114"/>
      <c r="C34" s="51" t="s">
        <v>26</v>
      </c>
      <c r="D34" s="31"/>
      <c r="E34" s="32">
        <f>ROUNDDOWN(12425000*J34/$J$32,-4)+150000</f>
        <v>2800000</v>
      </c>
      <c r="F34" s="32"/>
      <c r="G34" s="33">
        <f t="shared" si="1"/>
        <v>2800000</v>
      </c>
      <c r="H34" s="12"/>
      <c r="J34" s="34">
        <v>8500000</v>
      </c>
    </row>
    <row r="35" spans="1:10" ht="30" customHeight="1" x14ac:dyDescent="0.15">
      <c r="A35" s="114"/>
      <c r="B35" s="114"/>
      <c r="C35" s="51" t="s">
        <v>27</v>
      </c>
      <c r="D35" s="31"/>
      <c r="E35" s="32">
        <f>ROUNDDOWN(12425000*J35/$J$32,-4)+150000</f>
        <v>550000</v>
      </c>
      <c r="F35" s="32"/>
      <c r="G35" s="33">
        <f t="shared" si="1"/>
        <v>550000</v>
      </c>
      <c r="H35" s="12"/>
      <c r="J35" s="34">
        <v>1300000</v>
      </c>
    </row>
    <row r="36" spans="1:10" ht="30" customHeight="1" x14ac:dyDescent="0.15">
      <c r="A36" s="114"/>
      <c r="B36" s="114"/>
      <c r="C36" s="51" t="s">
        <v>28</v>
      </c>
      <c r="D36" s="31"/>
      <c r="E36" s="32">
        <f>ROUNDDOWN(12425000*J36/$J$32,-4)+175000</f>
        <v>635000</v>
      </c>
      <c r="F36" s="32"/>
      <c r="G36" s="33">
        <f t="shared" si="1"/>
        <v>635000</v>
      </c>
      <c r="H36" s="12"/>
      <c r="J36" s="34">
        <v>1500000</v>
      </c>
    </row>
    <row r="37" spans="1:10" ht="30" customHeight="1" x14ac:dyDescent="0.15">
      <c r="A37" s="114"/>
      <c r="B37" s="114"/>
      <c r="C37" s="51" t="s">
        <v>29</v>
      </c>
      <c r="D37" s="31"/>
      <c r="E37" s="32">
        <f>ROUNDDOWN(12425000*J37/$J$32,-4)+10000</f>
        <v>350000</v>
      </c>
      <c r="F37" s="32"/>
      <c r="G37" s="33">
        <f t="shared" si="1"/>
        <v>350000</v>
      </c>
      <c r="H37" s="12"/>
      <c r="J37" s="34">
        <v>1100000</v>
      </c>
    </row>
    <row r="38" spans="1:10" ht="30" customHeight="1" x14ac:dyDescent="0.15">
      <c r="A38" s="114"/>
      <c r="B38" s="114"/>
      <c r="C38" s="51" t="s">
        <v>30</v>
      </c>
      <c r="D38" s="31"/>
      <c r="E38" s="32">
        <f>ROUNDDOWN(12425000*J38/$J$32,-4)+200000</f>
        <v>760000</v>
      </c>
      <c r="F38" s="32"/>
      <c r="G38" s="33">
        <f t="shared" si="1"/>
        <v>760000</v>
      </c>
      <c r="H38" s="12"/>
      <c r="J38" s="34">
        <v>1800000</v>
      </c>
    </row>
    <row r="39" spans="1:10" ht="30" customHeight="1" x14ac:dyDescent="0.15">
      <c r="A39" s="114"/>
      <c r="B39" s="114"/>
      <c r="C39" s="51" t="s">
        <v>31</v>
      </c>
      <c r="D39" s="31"/>
      <c r="E39" s="32">
        <f>ROUNDDOWN(12425000*J39/$J$32,-4)+50000</f>
        <v>80000</v>
      </c>
      <c r="F39" s="32"/>
      <c r="G39" s="33">
        <f t="shared" si="1"/>
        <v>80000</v>
      </c>
      <c r="H39" s="12"/>
      <c r="J39" s="34">
        <v>100000</v>
      </c>
    </row>
    <row r="40" spans="1:10" ht="30" customHeight="1" x14ac:dyDescent="0.15">
      <c r="A40" s="114"/>
      <c r="B40" s="114"/>
      <c r="C40" s="51" t="s">
        <v>32</v>
      </c>
      <c r="D40" s="31"/>
      <c r="E40" s="32">
        <f>ROUNDDOWN(12425000*J40/$J$32,-4)+40000</f>
        <v>100000</v>
      </c>
      <c r="F40" s="32"/>
      <c r="G40" s="33">
        <f t="shared" si="1"/>
        <v>100000</v>
      </c>
      <c r="H40" s="12"/>
      <c r="J40" s="34">
        <v>200000</v>
      </c>
    </row>
    <row r="41" spans="1:10" ht="30" customHeight="1" x14ac:dyDescent="0.15">
      <c r="A41" s="114"/>
      <c r="B41" s="114"/>
      <c r="C41" s="51" t="s">
        <v>33</v>
      </c>
      <c r="D41" s="31"/>
      <c r="E41" s="32">
        <f>ROUNDDOWN(12425000*J41/$J$32,-4)+100000</f>
        <v>170000</v>
      </c>
      <c r="F41" s="32"/>
      <c r="G41" s="33">
        <f t="shared" si="1"/>
        <v>170000</v>
      </c>
      <c r="H41" s="12"/>
      <c r="J41" s="34">
        <v>250000</v>
      </c>
    </row>
    <row r="42" spans="1:10" ht="30" customHeight="1" x14ac:dyDescent="0.15">
      <c r="A42" s="114"/>
      <c r="B42" s="114"/>
      <c r="C42" s="51" t="s">
        <v>34</v>
      </c>
      <c r="D42" s="31"/>
      <c r="E42" s="32">
        <f t="shared" ref="E42:E55" si="3">ROUNDDOWN(12425000*J42/$J$32,-4)</f>
        <v>0</v>
      </c>
      <c r="F42" s="32"/>
      <c r="G42" s="33">
        <f t="shared" si="1"/>
        <v>0</v>
      </c>
      <c r="H42" s="12"/>
      <c r="J42" s="34"/>
    </row>
    <row r="43" spans="1:10" ht="30" customHeight="1" x14ac:dyDescent="0.15">
      <c r="A43" s="114"/>
      <c r="B43" s="114"/>
      <c r="C43" s="51" t="s">
        <v>35</v>
      </c>
      <c r="D43" s="31"/>
      <c r="E43" s="32">
        <f t="shared" si="3"/>
        <v>0</v>
      </c>
      <c r="F43" s="32"/>
      <c r="G43" s="33">
        <f t="shared" si="1"/>
        <v>0</v>
      </c>
      <c r="H43" s="12"/>
      <c r="J43" s="34"/>
    </row>
    <row r="44" spans="1:10" ht="30" customHeight="1" x14ac:dyDescent="0.15">
      <c r="A44" s="114"/>
      <c r="B44" s="114"/>
      <c r="C44" s="51" t="s">
        <v>36</v>
      </c>
      <c r="D44" s="31"/>
      <c r="E44" s="32">
        <f>ROUNDDOWN(12425000*J44/$J$32,-4)+200000</f>
        <v>1710000</v>
      </c>
      <c r="F44" s="32"/>
      <c r="G44" s="33">
        <f t="shared" si="1"/>
        <v>1710000</v>
      </c>
      <c r="H44" s="12"/>
      <c r="J44" s="34">
        <v>4850000</v>
      </c>
    </row>
    <row r="45" spans="1:10" ht="30" customHeight="1" x14ac:dyDescent="0.15">
      <c r="A45" s="114"/>
      <c r="B45" s="114"/>
      <c r="C45" s="51" t="s">
        <v>37</v>
      </c>
      <c r="D45" s="31"/>
      <c r="E45" s="32">
        <f>ROUNDDOWN(12425000*J45/$J$32,-4)+10000</f>
        <v>190000</v>
      </c>
      <c r="F45" s="32"/>
      <c r="G45" s="33">
        <f t="shared" si="1"/>
        <v>190000</v>
      </c>
      <c r="H45" s="12"/>
      <c r="J45" s="34">
        <v>595000</v>
      </c>
    </row>
    <row r="46" spans="1:10" ht="30" customHeight="1" x14ac:dyDescent="0.15">
      <c r="A46" s="114"/>
      <c r="B46" s="114"/>
      <c r="C46" s="51" t="s">
        <v>38</v>
      </c>
      <c r="D46" s="31"/>
      <c r="E46" s="32">
        <f>ROUNDDOWN(12425000*J46/$J$32,-4)+20000</f>
        <v>110000</v>
      </c>
      <c r="F46" s="32"/>
      <c r="G46" s="33">
        <f t="shared" si="1"/>
        <v>110000</v>
      </c>
      <c r="H46" s="12"/>
      <c r="J46" s="34">
        <v>300000</v>
      </c>
    </row>
    <row r="47" spans="1:10" ht="30" customHeight="1" x14ac:dyDescent="0.15">
      <c r="A47" s="114"/>
      <c r="B47" s="114"/>
      <c r="C47" s="51" t="s">
        <v>39</v>
      </c>
      <c r="D47" s="31"/>
      <c r="E47" s="32">
        <f t="shared" si="3"/>
        <v>0</v>
      </c>
      <c r="F47" s="32"/>
      <c r="G47" s="33">
        <f t="shared" si="1"/>
        <v>0</v>
      </c>
      <c r="H47" s="12"/>
      <c r="J47" s="34"/>
    </row>
    <row r="48" spans="1:10" ht="30" customHeight="1" x14ac:dyDescent="0.15">
      <c r="A48" s="114"/>
      <c r="B48" s="114"/>
      <c r="C48" s="51" t="s">
        <v>40</v>
      </c>
      <c r="D48" s="31"/>
      <c r="E48" s="32">
        <f t="shared" si="3"/>
        <v>420000</v>
      </c>
      <c r="F48" s="32"/>
      <c r="G48" s="33">
        <f t="shared" si="1"/>
        <v>420000</v>
      </c>
      <c r="H48" s="12"/>
      <c r="J48" s="34">
        <v>1350000</v>
      </c>
    </row>
    <row r="49" spans="1:10" ht="30" customHeight="1" x14ac:dyDescent="0.15">
      <c r="A49" s="114"/>
      <c r="B49" s="114"/>
      <c r="C49" s="51" t="s">
        <v>41</v>
      </c>
      <c r="D49" s="31"/>
      <c r="E49" s="32">
        <f t="shared" si="3"/>
        <v>0</v>
      </c>
      <c r="F49" s="32"/>
      <c r="G49" s="33">
        <f t="shared" si="1"/>
        <v>0</v>
      </c>
      <c r="H49" s="12"/>
      <c r="J49" s="34"/>
    </row>
    <row r="50" spans="1:10" ht="30" customHeight="1" x14ac:dyDescent="0.15">
      <c r="A50" s="114"/>
      <c r="B50" s="114"/>
      <c r="C50" s="51" t="s">
        <v>42</v>
      </c>
      <c r="D50" s="31"/>
      <c r="E50" s="32">
        <f t="shared" si="3"/>
        <v>0</v>
      </c>
      <c r="F50" s="32"/>
      <c r="G50" s="33">
        <f t="shared" si="1"/>
        <v>0</v>
      </c>
      <c r="H50" s="12"/>
      <c r="J50" s="34"/>
    </row>
    <row r="51" spans="1:10" ht="30" customHeight="1" x14ac:dyDescent="0.15">
      <c r="A51" s="114"/>
      <c r="B51" s="114"/>
      <c r="C51" s="51" t="s">
        <v>43</v>
      </c>
      <c r="D51" s="31"/>
      <c r="E51" s="32">
        <f t="shared" si="3"/>
        <v>0</v>
      </c>
      <c r="F51" s="32"/>
      <c r="G51" s="33">
        <f t="shared" si="1"/>
        <v>0</v>
      </c>
      <c r="H51" s="12"/>
      <c r="J51" s="34"/>
    </row>
    <row r="52" spans="1:10" ht="30" customHeight="1" x14ac:dyDescent="0.15">
      <c r="A52" s="114"/>
      <c r="B52" s="114"/>
      <c r="C52" s="51" t="s">
        <v>44</v>
      </c>
      <c r="D52" s="31"/>
      <c r="E52" s="32">
        <f t="shared" si="3"/>
        <v>0</v>
      </c>
      <c r="F52" s="32"/>
      <c r="G52" s="33">
        <f t="shared" si="1"/>
        <v>0</v>
      </c>
      <c r="H52" s="12"/>
      <c r="J52" s="34">
        <v>30000</v>
      </c>
    </row>
    <row r="53" spans="1:10" ht="30" customHeight="1" x14ac:dyDescent="0.15">
      <c r="A53" s="114"/>
      <c r="B53" s="114"/>
      <c r="C53" s="51" t="s">
        <v>45</v>
      </c>
      <c r="D53" s="31"/>
      <c r="E53" s="32">
        <f t="shared" si="3"/>
        <v>0</v>
      </c>
      <c r="F53" s="32"/>
      <c r="G53" s="33">
        <f t="shared" si="1"/>
        <v>0</v>
      </c>
      <c r="H53" s="12"/>
      <c r="J53" s="34"/>
    </row>
    <row r="54" spans="1:10" ht="30" customHeight="1" x14ac:dyDescent="0.15">
      <c r="A54" s="114"/>
      <c r="B54" s="114"/>
      <c r="C54" s="51" t="s">
        <v>46</v>
      </c>
      <c r="D54" s="31"/>
      <c r="E54" s="32">
        <f>ROUNDDOWN(12425000*J54/$J$32,-4)+60000</f>
        <v>300000</v>
      </c>
      <c r="F54" s="32"/>
      <c r="G54" s="33">
        <f t="shared" si="1"/>
        <v>300000</v>
      </c>
      <c r="H54" s="12"/>
      <c r="J54" s="34">
        <v>800000</v>
      </c>
    </row>
    <row r="55" spans="1:10" ht="30" customHeight="1" x14ac:dyDescent="0.15">
      <c r="A55" s="114"/>
      <c r="B55" s="114"/>
      <c r="C55" s="51" t="s">
        <v>47</v>
      </c>
      <c r="D55" s="31"/>
      <c r="E55" s="32">
        <f t="shared" si="3"/>
        <v>0</v>
      </c>
      <c r="F55" s="32"/>
      <c r="G55" s="33">
        <f t="shared" si="1"/>
        <v>0</v>
      </c>
      <c r="H55" s="12"/>
      <c r="J55" s="34"/>
    </row>
    <row r="56" spans="1:10" ht="30" customHeight="1" x14ac:dyDescent="0.15">
      <c r="A56" s="114"/>
      <c r="B56" s="114"/>
      <c r="C56" s="87" t="s">
        <v>48</v>
      </c>
      <c r="D56" s="88"/>
      <c r="E56" s="75">
        <f>SUM(E57:E79)</f>
        <v>5375000</v>
      </c>
      <c r="F56" s="75">
        <f>SUM(F57:F79)</f>
        <v>0</v>
      </c>
      <c r="G56" s="89">
        <f t="shared" si="1"/>
        <v>5375000</v>
      </c>
      <c r="H56" s="76"/>
      <c r="J56" s="48">
        <f>SUM(J57:J79)</f>
        <v>30165000</v>
      </c>
    </row>
    <row r="57" spans="1:10" ht="30" customHeight="1" x14ac:dyDescent="0.15">
      <c r="A57" s="114"/>
      <c r="B57" s="114"/>
      <c r="C57" s="51" t="s">
        <v>49</v>
      </c>
      <c r="D57" s="31"/>
      <c r="E57" s="32">
        <f>ROUNDDOWN(5375000*J57/$J$56,-4)</f>
        <v>210000</v>
      </c>
      <c r="F57" s="32"/>
      <c r="G57" s="33">
        <f t="shared" si="1"/>
        <v>210000</v>
      </c>
      <c r="H57" s="12"/>
      <c r="J57" s="34">
        <v>1200000</v>
      </c>
    </row>
    <row r="58" spans="1:10" ht="30" customHeight="1" x14ac:dyDescent="0.15">
      <c r="A58" s="114"/>
      <c r="B58" s="114"/>
      <c r="C58" s="51" t="s">
        <v>50</v>
      </c>
      <c r="D58" s="31"/>
      <c r="E58" s="32">
        <f t="shared" ref="E58:E79" si="4">ROUNDDOWN(5375000*J58/$J$56,-4)</f>
        <v>50000</v>
      </c>
      <c r="F58" s="32"/>
      <c r="G58" s="33">
        <f t="shared" si="1"/>
        <v>50000</v>
      </c>
      <c r="H58" s="12"/>
      <c r="J58" s="34">
        <v>320000</v>
      </c>
    </row>
    <row r="59" spans="1:10" ht="30" customHeight="1" x14ac:dyDescent="0.15">
      <c r="A59" s="114"/>
      <c r="B59" s="114"/>
      <c r="C59" s="51" t="s">
        <v>51</v>
      </c>
      <c r="D59" s="31"/>
      <c r="E59" s="32">
        <f t="shared" si="4"/>
        <v>0</v>
      </c>
      <c r="F59" s="32"/>
      <c r="G59" s="33">
        <f t="shared" si="1"/>
        <v>0</v>
      </c>
      <c r="H59" s="12"/>
      <c r="J59" s="34">
        <v>45000</v>
      </c>
    </row>
    <row r="60" spans="1:10" ht="30" customHeight="1" x14ac:dyDescent="0.15">
      <c r="A60" s="114"/>
      <c r="B60" s="114"/>
      <c r="C60" s="51" t="s">
        <v>52</v>
      </c>
      <c r="D60" s="31"/>
      <c r="E60" s="32">
        <f t="shared" si="4"/>
        <v>0</v>
      </c>
      <c r="F60" s="32"/>
      <c r="G60" s="33">
        <f t="shared" si="1"/>
        <v>0</v>
      </c>
      <c r="H60" s="12"/>
      <c r="J60" s="34"/>
    </row>
    <row r="61" spans="1:10" ht="30" customHeight="1" x14ac:dyDescent="0.15">
      <c r="A61" s="114"/>
      <c r="B61" s="114"/>
      <c r="C61" s="51" t="s">
        <v>53</v>
      </c>
      <c r="D61" s="31"/>
      <c r="E61" s="32">
        <f t="shared" si="4"/>
        <v>280000</v>
      </c>
      <c r="F61" s="32"/>
      <c r="G61" s="33">
        <f t="shared" si="1"/>
        <v>280000</v>
      </c>
      <c r="H61" s="12"/>
      <c r="J61" s="34">
        <v>1600000</v>
      </c>
    </row>
    <row r="62" spans="1:10" ht="30" customHeight="1" x14ac:dyDescent="0.15">
      <c r="A62" s="114"/>
      <c r="B62" s="114"/>
      <c r="C62" s="51" t="s">
        <v>54</v>
      </c>
      <c r="D62" s="31"/>
      <c r="E62" s="32">
        <f t="shared" si="4"/>
        <v>110000</v>
      </c>
      <c r="F62" s="32"/>
      <c r="G62" s="33">
        <f t="shared" si="1"/>
        <v>110000</v>
      </c>
      <c r="H62" s="12"/>
      <c r="J62" s="34">
        <v>630000</v>
      </c>
    </row>
    <row r="63" spans="1:10" ht="30" customHeight="1" x14ac:dyDescent="0.15">
      <c r="A63" s="114"/>
      <c r="B63" s="114"/>
      <c r="C63" s="51" t="s">
        <v>36</v>
      </c>
      <c r="D63" s="31"/>
      <c r="E63" s="32">
        <f>ROUNDDOWN(5375000*J63/$J$56,-4)+85000</f>
        <v>1355000</v>
      </c>
      <c r="F63" s="32"/>
      <c r="G63" s="33">
        <f t="shared" si="1"/>
        <v>1355000</v>
      </c>
      <c r="H63" s="12"/>
      <c r="J63" s="34">
        <v>7150000</v>
      </c>
    </row>
    <row r="64" spans="1:10" ht="30" customHeight="1" x14ac:dyDescent="0.15">
      <c r="A64" s="114"/>
      <c r="B64" s="114"/>
      <c r="C64" s="51" t="s">
        <v>37</v>
      </c>
      <c r="D64" s="31"/>
      <c r="E64" s="32">
        <f t="shared" si="4"/>
        <v>0</v>
      </c>
      <c r="F64" s="32"/>
      <c r="G64" s="33">
        <f t="shared" si="1"/>
        <v>0</v>
      </c>
      <c r="H64" s="12"/>
      <c r="J64" s="34"/>
    </row>
    <row r="65" spans="1:10" ht="30" customHeight="1" x14ac:dyDescent="0.15">
      <c r="A65" s="114"/>
      <c r="B65" s="114"/>
      <c r="C65" s="51" t="s">
        <v>55</v>
      </c>
      <c r="D65" s="31"/>
      <c r="E65" s="32">
        <f t="shared" si="4"/>
        <v>260000</v>
      </c>
      <c r="F65" s="32"/>
      <c r="G65" s="33">
        <f t="shared" si="1"/>
        <v>260000</v>
      </c>
      <c r="H65" s="12"/>
      <c r="J65" s="34">
        <v>1500000</v>
      </c>
    </row>
    <row r="66" spans="1:10" ht="30" customHeight="1" x14ac:dyDescent="0.15">
      <c r="A66" s="114"/>
      <c r="B66" s="114"/>
      <c r="C66" s="51" t="s">
        <v>56</v>
      </c>
      <c r="D66" s="31"/>
      <c r="E66" s="32">
        <f t="shared" si="4"/>
        <v>250000</v>
      </c>
      <c r="F66" s="32"/>
      <c r="G66" s="33">
        <f t="shared" si="1"/>
        <v>250000</v>
      </c>
      <c r="H66" s="12"/>
      <c r="J66" s="34">
        <v>1450000</v>
      </c>
    </row>
    <row r="67" spans="1:10" ht="30" customHeight="1" x14ac:dyDescent="0.15">
      <c r="A67" s="114"/>
      <c r="B67" s="114"/>
      <c r="C67" s="51" t="s">
        <v>57</v>
      </c>
      <c r="D67" s="31"/>
      <c r="E67" s="32">
        <f t="shared" si="4"/>
        <v>0</v>
      </c>
      <c r="F67" s="32"/>
      <c r="G67" s="33">
        <f t="shared" si="1"/>
        <v>0</v>
      </c>
      <c r="H67" s="12"/>
      <c r="J67" s="34"/>
    </row>
    <row r="68" spans="1:10" ht="30" customHeight="1" x14ac:dyDescent="0.15">
      <c r="A68" s="114"/>
      <c r="B68" s="114"/>
      <c r="C68" s="51" t="s">
        <v>58</v>
      </c>
      <c r="D68" s="31"/>
      <c r="E68" s="32">
        <f t="shared" si="4"/>
        <v>200000</v>
      </c>
      <c r="F68" s="32"/>
      <c r="G68" s="33">
        <f t="shared" si="1"/>
        <v>200000</v>
      </c>
      <c r="H68" s="12"/>
      <c r="J68" s="34">
        <v>1150000</v>
      </c>
    </row>
    <row r="69" spans="1:10" ht="30" customHeight="1" x14ac:dyDescent="0.15">
      <c r="A69" s="114"/>
      <c r="B69" s="114"/>
      <c r="C69" s="51" t="s">
        <v>59</v>
      </c>
      <c r="D69" s="31"/>
      <c r="E69" s="32">
        <f t="shared" si="4"/>
        <v>1110000</v>
      </c>
      <c r="F69" s="32"/>
      <c r="G69" s="33">
        <f t="shared" si="1"/>
        <v>1110000</v>
      </c>
      <c r="H69" s="12"/>
      <c r="J69" s="34">
        <v>6250000</v>
      </c>
    </row>
    <row r="70" spans="1:10" ht="30" customHeight="1" x14ac:dyDescent="0.15">
      <c r="A70" s="114"/>
      <c r="B70" s="114"/>
      <c r="C70" s="51" t="s">
        <v>60</v>
      </c>
      <c r="D70" s="31"/>
      <c r="E70" s="32">
        <f t="shared" si="4"/>
        <v>140000</v>
      </c>
      <c r="F70" s="32"/>
      <c r="G70" s="33">
        <f t="shared" si="1"/>
        <v>140000</v>
      </c>
      <c r="H70" s="12"/>
      <c r="J70" s="34">
        <v>800000</v>
      </c>
    </row>
    <row r="71" spans="1:10" ht="30" customHeight="1" x14ac:dyDescent="0.15">
      <c r="A71" s="114"/>
      <c r="B71" s="114"/>
      <c r="C71" s="51" t="s">
        <v>39</v>
      </c>
      <c r="D71" s="31"/>
      <c r="E71" s="32">
        <f t="shared" si="4"/>
        <v>60000</v>
      </c>
      <c r="F71" s="32"/>
      <c r="G71" s="33">
        <f t="shared" si="1"/>
        <v>60000</v>
      </c>
      <c r="H71" s="12"/>
      <c r="J71" s="34">
        <v>350000</v>
      </c>
    </row>
    <row r="72" spans="1:10" ht="30" customHeight="1" x14ac:dyDescent="0.15">
      <c r="A72" s="114"/>
      <c r="B72" s="114"/>
      <c r="C72" s="51" t="s">
        <v>40</v>
      </c>
      <c r="D72" s="31"/>
      <c r="E72" s="32">
        <f t="shared" si="4"/>
        <v>690000</v>
      </c>
      <c r="F72" s="32"/>
      <c r="G72" s="33">
        <f t="shared" si="1"/>
        <v>690000</v>
      </c>
      <c r="H72" s="12"/>
      <c r="J72" s="34">
        <v>3880000</v>
      </c>
    </row>
    <row r="73" spans="1:10" ht="30" customHeight="1" x14ac:dyDescent="0.15">
      <c r="A73" s="114"/>
      <c r="B73" s="114"/>
      <c r="C73" s="51" t="s">
        <v>61</v>
      </c>
      <c r="D73" s="31"/>
      <c r="E73" s="32">
        <f t="shared" si="4"/>
        <v>0</v>
      </c>
      <c r="F73" s="32"/>
      <c r="G73" s="33">
        <f t="shared" si="1"/>
        <v>0</v>
      </c>
      <c r="H73" s="12"/>
      <c r="J73" s="34"/>
    </row>
    <row r="74" spans="1:10" ht="30" customHeight="1" x14ac:dyDescent="0.15">
      <c r="A74" s="114"/>
      <c r="B74" s="114"/>
      <c r="C74" s="51" t="s">
        <v>62</v>
      </c>
      <c r="D74" s="31"/>
      <c r="E74" s="32">
        <f t="shared" si="4"/>
        <v>0</v>
      </c>
      <c r="F74" s="32"/>
      <c r="G74" s="33">
        <f t="shared" si="1"/>
        <v>0</v>
      </c>
      <c r="H74" s="12"/>
      <c r="J74" s="34">
        <v>30000</v>
      </c>
    </row>
    <row r="75" spans="1:10" ht="30" customHeight="1" x14ac:dyDescent="0.15">
      <c r="A75" s="114"/>
      <c r="B75" s="114"/>
      <c r="C75" s="51" t="s">
        <v>63</v>
      </c>
      <c r="D75" s="31"/>
      <c r="E75" s="32">
        <f t="shared" si="4"/>
        <v>380000</v>
      </c>
      <c r="F75" s="32"/>
      <c r="G75" s="33">
        <f t="shared" si="1"/>
        <v>380000</v>
      </c>
      <c r="H75" s="12"/>
      <c r="J75" s="34">
        <v>2160000</v>
      </c>
    </row>
    <row r="76" spans="1:10" ht="30" customHeight="1" x14ac:dyDescent="0.15">
      <c r="A76" s="114"/>
      <c r="B76" s="114"/>
      <c r="C76" s="51" t="s">
        <v>64</v>
      </c>
      <c r="D76" s="31"/>
      <c r="E76" s="32">
        <f t="shared" si="4"/>
        <v>20000</v>
      </c>
      <c r="F76" s="32"/>
      <c r="G76" s="33">
        <f t="shared" si="1"/>
        <v>20000</v>
      </c>
      <c r="H76" s="12"/>
      <c r="J76" s="34">
        <v>150000</v>
      </c>
    </row>
    <row r="77" spans="1:10" ht="30" customHeight="1" x14ac:dyDescent="0.15">
      <c r="A77" s="114"/>
      <c r="B77" s="114"/>
      <c r="C77" s="51" t="s">
        <v>65</v>
      </c>
      <c r="D77" s="31"/>
      <c r="E77" s="32">
        <f t="shared" si="4"/>
        <v>20000</v>
      </c>
      <c r="F77" s="32"/>
      <c r="G77" s="33">
        <f t="shared" si="1"/>
        <v>20000</v>
      </c>
      <c r="H77" s="12"/>
      <c r="J77" s="34">
        <v>150000</v>
      </c>
    </row>
    <row r="78" spans="1:10" ht="30" customHeight="1" x14ac:dyDescent="0.15">
      <c r="A78" s="114"/>
      <c r="B78" s="114"/>
      <c r="C78" s="51" t="s">
        <v>46</v>
      </c>
      <c r="D78" s="31"/>
      <c r="E78" s="32">
        <f t="shared" si="4"/>
        <v>240000</v>
      </c>
      <c r="F78" s="32"/>
      <c r="G78" s="33">
        <f t="shared" si="1"/>
        <v>240000</v>
      </c>
      <c r="H78" s="12"/>
      <c r="J78" s="34">
        <v>1350000</v>
      </c>
    </row>
    <row r="79" spans="1:10" ht="30" customHeight="1" x14ac:dyDescent="0.15">
      <c r="A79" s="114"/>
      <c r="B79" s="114"/>
      <c r="C79" s="51" t="s">
        <v>66</v>
      </c>
      <c r="D79" s="31"/>
      <c r="E79" s="32">
        <f t="shared" si="4"/>
        <v>0</v>
      </c>
      <c r="F79" s="32"/>
      <c r="G79" s="33">
        <f t="shared" si="1"/>
        <v>0</v>
      </c>
      <c r="H79" s="12"/>
      <c r="J79" s="34"/>
    </row>
    <row r="80" spans="1:10" ht="30" customHeight="1" x14ac:dyDescent="0.15">
      <c r="A80" s="114"/>
      <c r="B80" s="114"/>
      <c r="C80" s="51" t="s">
        <v>67</v>
      </c>
      <c r="D80" s="31"/>
      <c r="E80" s="32">
        <v>5353000</v>
      </c>
      <c r="F80" s="32">
        <v>0</v>
      </c>
      <c r="G80" s="33">
        <f t="shared" si="1"/>
        <v>5353000</v>
      </c>
      <c r="H80" s="12"/>
      <c r="J80" s="29">
        <v>4000000</v>
      </c>
    </row>
    <row r="81" spans="1:10" ht="30" customHeight="1" x14ac:dyDescent="0.15">
      <c r="A81" s="114"/>
      <c r="B81" s="114"/>
      <c r="C81" s="51" t="s">
        <v>68</v>
      </c>
      <c r="D81" s="31"/>
      <c r="E81" s="32">
        <f>SUM(E82)</f>
        <v>0</v>
      </c>
      <c r="F81" s="32">
        <f>SUM(F82)</f>
        <v>0</v>
      </c>
      <c r="G81" s="33">
        <f t="shared" si="1"/>
        <v>0</v>
      </c>
      <c r="H81" s="12"/>
      <c r="J81" s="34">
        <f>SUM(J82)</f>
        <v>400000</v>
      </c>
    </row>
    <row r="82" spans="1:10" ht="30" customHeight="1" x14ac:dyDescent="0.15">
      <c r="A82" s="114"/>
      <c r="B82" s="114"/>
      <c r="C82" s="63" t="s">
        <v>69</v>
      </c>
      <c r="D82" s="54"/>
      <c r="E82" s="55"/>
      <c r="F82" s="55"/>
      <c r="G82" s="56">
        <f t="shared" si="1"/>
        <v>0</v>
      </c>
      <c r="H82" s="15"/>
      <c r="J82" s="32">
        <v>400000</v>
      </c>
    </row>
    <row r="83" spans="1:10" ht="30" customHeight="1" x14ac:dyDescent="0.15">
      <c r="A83" s="114"/>
      <c r="B83" s="115"/>
      <c r="C83" s="50" t="s">
        <v>70</v>
      </c>
      <c r="D83" s="28"/>
      <c r="E83" s="29">
        <f>SUM(E23,E32,E56,E80,E81)</f>
        <v>57403000</v>
      </c>
      <c r="F83" s="29">
        <f>SUM(F23,F32,F56,F80,F81)</f>
        <v>0</v>
      </c>
      <c r="G83" s="30">
        <f t="shared" si="1"/>
        <v>57403000</v>
      </c>
      <c r="H83" s="11"/>
      <c r="J83" s="29">
        <f>SUM(J23,J32,J56,J80,J81)</f>
        <v>232440000</v>
      </c>
    </row>
    <row r="84" spans="1:10" ht="30" customHeight="1" x14ac:dyDescent="0.15">
      <c r="A84" s="115"/>
      <c r="B84" s="52"/>
      <c r="C84" s="41" t="s">
        <v>71</v>
      </c>
      <c r="D84" s="41"/>
      <c r="E84" s="34">
        <f>E22-E83</f>
        <v>-18204000</v>
      </c>
      <c r="F84" s="34">
        <f>F22-F83</f>
        <v>0</v>
      </c>
      <c r="G84" s="35">
        <f t="shared" si="1"/>
        <v>-18204000</v>
      </c>
      <c r="H84" s="18"/>
      <c r="J84" s="34">
        <f>J22-J83</f>
        <v>-193937000</v>
      </c>
    </row>
    <row r="85" spans="1:10" ht="30" customHeight="1" x14ac:dyDescent="0.15">
      <c r="A85" s="113" t="s">
        <v>125</v>
      </c>
      <c r="B85" s="113" t="s">
        <v>123</v>
      </c>
      <c r="C85" s="28" t="s">
        <v>72</v>
      </c>
      <c r="D85" s="28"/>
      <c r="E85" s="29">
        <f>SUM(E86)</f>
        <v>49680000</v>
      </c>
      <c r="F85" s="29">
        <f>SUM(F86)</f>
        <v>0</v>
      </c>
      <c r="G85" s="30">
        <f t="shared" si="1"/>
        <v>49680000</v>
      </c>
      <c r="H85" s="11"/>
    </row>
    <row r="86" spans="1:10" ht="30" customHeight="1" x14ac:dyDescent="0.15">
      <c r="A86" s="114"/>
      <c r="B86" s="114"/>
      <c r="C86" s="31" t="s">
        <v>73</v>
      </c>
      <c r="D86" s="31"/>
      <c r="E86" s="32">
        <v>49680000</v>
      </c>
      <c r="F86" s="32"/>
      <c r="G86" s="33">
        <f t="shared" si="1"/>
        <v>49680000</v>
      </c>
      <c r="H86" s="12"/>
    </row>
    <row r="87" spans="1:10" ht="30" customHeight="1" x14ac:dyDescent="0.15">
      <c r="A87" s="114"/>
      <c r="B87" s="114"/>
      <c r="C87" s="31" t="s">
        <v>74</v>
      </c>
      <c r="D87" s="31"/>
      <c r="E87" s="32">
        <f>SUM(E88)</f>
        <v>0</v>
      </c>
      <c r="F87" s="32">
        <f>SUM(F88)</f>
        <v>0</v>
      </c>
      <c r="G87" s="33">
        <f t="shared" si="1"/>
        <v>0</v>
      </c>
      <c r="H87" s="12"/>
    </row>
    <row r="88" spans="1:10" ht="30" customHeight="1" x14ac:dyDescent="0.15">
      <c r="A88" s="114"/>
      <c r="B88" s="114"/>
      <c r="C88" s="31" t="s">
        <v>75</v>
      </c>
      <c r="D88" s="31"/>
      <c r="E88" s="32"/>
      <c r="F88" s="32"/>
      <c r="G88" s="33">
        <f t="shared" ref="G88:G117" si="5">E88-F88</f>
        <v>0</v>
      </c>
      <c r="H88" s="12"/>
    </row>
    <row r="89" spans="1:10" ht="30" customHeight="1" x14ac:dyDescent="0.15">
      <c r="A89" s="114"/>
      <c r="B89" s="114"/>
      <c r="C89" s="31" t="s">
        <v>76</v>
      </c>
      <c r="D89" s="31"/>
      <c r="E89" s="32"/>
      <c r="F89" s="32">
        <v>0</v>
      </c>
      <c r="G89" s="33">
        <f t="shared" si="5"/>
        <v>0</v>
      </c>
      <c r="H89" s="12"/>
    </row>
    <row r="90" spans="1:10" ht="30" customHeight="1" x14ac:dyDescent="0.15">
      <c r="A90" s="114"/>
      <c r="B90" s="115"/>
      <c r="C90" s="40" t="s">
        <v>77</v>
      </c>
      <c r="D90" s="41"/>
      <c r="E90" s="34">
        <f>SUM(E85,E87,E89)</f>
        <v>49680000</v>
      </c>
      <c r="F90" s="34">
        <f>SUM(F85,F87,F89)</f>
        <v>0</v>
      </c>
      <c r="G90" s="35">
        <f t="shared" si="5"/>
        <v>49680000</v>
      </c>
      <c r="H90" s="18"/>
      <c r="J90" s="34">
        <f>SUM(J85,J87,J89)</f>
        <v>0</v>
      </c>
    </row>
    <row r="91" spans="1:10" ht="30" customHeight="1" x14ac:dyDescent="0.15">
      <c r="A91" s="114"/>
      <c r="B91" s="113" t="s">
        <v>124</v>
      </c>
      <c r="C91" s="28" t="s">
        <v>78</v>
      </c>
      <c r="D91" s="28"/>
      <c r="E91" s="29">
        <v>0</v>
      </c>
      <c r="F91" s="29">
        <v>0</v>
      </c>
      <c r="G91" s="30">
        <f t="shared" si="5"/>
        <v>0</v>
      </c>
      <c r="H91" s="11"/>
    </row>
    <row r="92" spans="1:10" ht="30" customHeight="1" x14ac:dyDescent="0.15">
      <c r="A92" s="114"/>
      <c r="B92" s="114"/>
      <c r="C92" s="31" t="s">
        <v>79</v>
      </c>
      <c r="D92" s="31"/>
      <c r="E92" s="32">
        <f>SUM(E93:E97)</f>
        <v>0</v>
      </c>
      <c r="F92" s="32">
        <f>SUM(F93:F97)</f>
        <v>0</v>
      </c>
      <c r="G92" s="33">
        <f t="shared" si="5"/>
        <v>0</v>
      </c>
      <c r="H92" s="12"/>
    </row>
    <row r="93" spans="1:10" ht="30" customHeight="1" x14ac:dyDescent="0.15">
      <c r="A93" s="114"/>
      <c r="B93" s="114"/>
      <c r="C93" s="31" t="s">
        <v>80</v>
      </c>
      <c r="D93" s="31"/>
      <c r="E93" s="32"/>
      <c r="F93" s="32"/>
      <c r="G93" s="33">
        <f t="shared" si="5"/>
        <v>0</v>
      </c>
      <c r="H93" s="12"/>
    </row>
    <row r="94" spans="1:10" ht="30" customHeight="1" x14ac:dyDescent="0.15">
      <c r="A94" s="114"/>
      <c r="B94" s="114"/>
      <c r="C94" s="31" t="s">
        <v>81</v>
      </c>
      <c r="D94" s="31"/>
      <c r="E94" s="32"/>
      <c r="F94" s="32"/>
      <c r="G94" s="33">
        <f t="shared" si="5"/>
        <v>0</v>
      </c>
      <c r="H94" s="12"/>
    </row>
    <row r="95" spans="1:10" ht="30" customHeight="1" x14ac:dyDescent="0.15">
      <c r="A95" s="114"/>
      <c r="B95" s="114"/>
      <c r="C95" s="31" t="s">
        <v>82</v>
      </c>
      <c r="D95" s="31"/>
      <c r="E95" s="32"/>
      <c r="F95" s="32"/>
      <c r="G95" s="33">
        <f t="shared" si="5"/>
        <v>0</v>
      </c>
      <c r="H95" s="12"/>
    </row>
    <row r="96" spans="1:10" ht="30" customHeight="1" x14ac:dyDescent="0.15">
      <c r="A96" s="114"/>
      <c r="B96" s="114"/>
      <c r="C96" s="31" t="s">
        <v>83</v>
      </c>
      <c r="D96" s="31"/>
      <c r="E96" s="32"/>
      <c r="F96" s="32"/>
      <c r="G96" s="33">
        <f t="shared" si="5"/>
        <v>0</v>
      </c>
      <c r="H96" s="12"/>
    </row>
    <row r="97" spans="1:10" ht="30" customHeight="1" x14ac:dyDescent="0.15">
      <c r="A97" s="114"/>
      <c r="B97" s="114"/>
      <c r="C97" s="31" t="s">
        <v>84</v>
      </c>
      <c r="D97" s="31"/>
      <c r="E97" s="32"/>
      <c r="F97" s="32"/>
      <c r="G97" s="33">
        <f t="shared" si="5"/>
        <v>0</v>
      </c>
      <c r="H97" s="12"/>
    </row>
    <row r="98" spans="1:10" ht="30" customHeight="1" x14ac:dyDescent="0.15">
      <c r="A98" s="114"/>
      <c r="B98" s="115"/>
      <c r="C98" s="41" t="s">
        <v>85</v>
      </c>
      <c r="D98" s="41"/>
      <c r="E98" s="34">
        <f>SUM(E91,E92)</f>
        <v>0</v>
      </c>
      <c r="F98" s="34">
        <f>SUM(F91,F92)</f>
        <v>0</v>
      </c>
      <c r="G98" s="35">
        <f t="shared" si="5"/>
        <v>0</v>
      </c>
      <c r="H98" s="18"/>
      <c r="J98" s="34">
        <f>SUM(J91,J92)</f>
        <v>0</v>
      </c>
    </row>
    <row r="99" spans="1:10" ht="42" customHeight="1" x14ac:dyDescent="0.15">
      <c r="A99" s="53"/>
      <c r="B99" s="52"/>
      <c r="C99" s="54" t="s">
        <v>86</v>
      </c>
      <c r="D99" s="54"/>
      <c r="E99" s="55">
        <f>E90-E98</f>
        <v>49680000</v>
      </c>
      <c r="F99" s="55">
        <f>F90-F98</f>
        <v>0</v>
      </c>
      <c r="G99" s="56">
        <f t="shared" si="5"/>
        <v>49680000</v>
      </c>
      <c r="H99" s="15"/>
      <c r="J99" s="55">
        <f>J90-J98</f>
        <v>0</v>
      </c>
    </row>
    <row r="100" spans="1:10" ht="30" customHeight="1" x14ac:dyDescent="0.15">
      <c r="A100" s="116" t="s">
        <v>126</v>
      </c>
      <c r="B100" s="113" t="s">
        <v>123</v>
      </c>
      <c r="C100" s="28" t="s">
        <v>87</v>
      </c>
      <c r="D100" s="28"/>
      <c r="E100" s="29">
        <f>SUM(E101)</f>
        <v>0</v>
      </c>
      <c r="F100" s="29">
        <f>SUM(F101)</f>
        <v>0</v>
      </c>
      <c r="G100" s="30">
        <f t="shared" si="5"/>
        <v>0</v>
      </c>
      <c r="H100" s="11"/>
    </row>
    <row r="101" spans="1:10" ht="30" customHeight="1" x14ac:dyDescent="0.15">
      <c r="A101" s="117"/>
      <c r="B101" s="114"/>
      <c r="C101" s="31" t="s">
        <v>88</v>
      </c>
      <c r="D101" s="31"/>
      <c r="E101" s="32"/>
      <c r="F101" s="32"/>
      <c r="G101" s="33">
        <f t="shared" si="5"/>
        <v>0</v>
      </c>
      <c r="H101" s="12"/>
    </row>
    <row r="102" spans="1:10" ht="30" customHeight="1" x14ac:dyDescent="0.15">
      <c r="A102" s="117"/>
      <c r="B102" s="114"/>
      <c r="C102" s="31" t="s">
        <v>128</v>
      </c>
      <c r="D102" s="31"/>
      <c r="E102" s="32">
        <v>10000000</v>
      </c>
      <c r="F102" s="32">
        <v>0</v>
      </c>
      <c r="G102" s="33">
        <f t="shared" si="5"/>
        <v>10000000</v>
      </c>
      <c r="H102" s="12"/>
    </row>
    <row r="103" spans="1:10" ht="30" customHeight="1" x14ac:dyDescent="0.15">
      <c r="A103" s="117"/>
      <c r="B103" s="114"/>
      <c r="C103" s="31" t="s">
        <v>89</v>
      </c>
      <c r="D103" s="31"/>
      <c r="E103" s="32">
        <f>SUM(E104)</f>
        <v>0</v>
      </c>
      <c r="F103" s="32">
        <f>SUM(F104)</f>
        <v>0</v>
      </c>
      <c r="G103" s="33">
        <f t="shared" si="5"/>
        <v>0</v>
      </c>
      <c r="H103" s="12"/>
    </row>
    <row r="104" spans="1:10" ht="30" customHeight="1" x14ac:dyDescent="0.15">
      <c r="A104" s="117"/>
      <c r="B104" s="114"/>
      <c r="C104" s="31" t="s">
        <v>90</v>
      </c>
      <c r="D104" s="31"/>
      <c r="E104" s="32"/>
      <c r="F104" s="32"/>
      <c r="G104" s="33">
        <f t="shared" si="5"/>
        <v>0</v>
      </c>
      <c r="H104" s="12"/>
    </row>
    <row r="105" spans="1:10" ht="30" customHeight="1" x14ac:dyDescent="0.15">
      <c r="A105" s="117"/>
      <c r="B105" s="115"/>
      <c r="C105" s="41" t="s">
        <v>91</v>
      </c>
      <c r="D105" s="41"/>
      <c r="E105" s="34">
        <f>SUM(E100,E102,E103)</f>
        <v>10000000</v>
      </c>
      <c r="F105" s="34">
        <f>SUM(F100,F102,F103)</f>
        <v>0</v>
      </c>
      <c r="G105" s="35">
        <f t="shared" si="5"/>
        <v>10000000</v>
      </c>
      <c r="H105" s="18"/>
      <c r="J105" s="34">
        <f>SUM(J100,J102,J103)</f>
        <v>0</v>
      </c>
    </row>
    <row r="106" spans="1:10" ht="30" customHeight="1" x14ac:dyDescent="0.15">
      <c r="A106" s="117"/>
      <c r="B106" s="113" t="s">
        <v>124</v>
      </c>
      <c r="C106" s="28" t="s">
        <v>92</v>
      </c>
      <c r="D106" s="28"/>
      <c r="E106" s="29">
        <f>SUM(E107)</f>
        <v>0</v>
      </c>
      <c r="F106" s="29">
        <f>SUM(F107)</f>
        <v>0</v>
      </c>
      <c r="G106" s="30">
        <f t="shared" si="5"/>
        <v>0</v>
      </c>
      <c r="H106" s="11"/>
    </row>
    <row r="107" spans="1:10" ht="30" customHeight="1" x14ac:dyDescent="0.15">
      <c r="A107" s="117"/>
      <c r="B107" s="114"/>
      <c r="C107" s="31" t="s">
        <v>93</v>
      </c>
      <c r="D107" s="31"/>
      <c r="E107" s="32"/>
      <c r="F107" s="32"/>
      <c r="G107" s="33">
        <f t="shared" si="5"/>
        <v>0</v>
      </c>
      <c r="H107" s="12"/>
    </row>
    <row r="108" spans="1:10" ht="30" customHeight="1" x14ac:dyDescent="0.15">
      <c r="A108" s="117"/>
      <c r="B108" s="114"/>
      <c r="C108" s="31" t="s">
        <v>129</v>
      </c>
      <c r="D108" s="31"/>
      <c r="E108" s="32"/>
      <c r="F108" s="32">
        <v>0</v>
      </c>
      <c r="G108" s="33">
        <f t="shared" si="5"/>
        <v>0</v>
      </c>
      <c r="H108" s="12"/>
    </row>
    <row r="109" spans="1:10" ht="30" customHeight="1" x14ac:dyDescent="0.15">
      <c r="A109" s="117"/>
      <c r="B109" s="114"/>
      <c r="C109" s="31" t="s">
        <v>95</v>
      </c>
      <c r="D109" s="31"/>
      <c r="E109" s="32">
        <f>SUM(E110)</f>
        <v>0</v>
      </c>
      <c r="F109" s="32">
        <f>SUM(F110)</f>
        <v>0</v>
      </c>
      <c r="G109" s="33">
        <f t="shared" si="5"/>
        <v>0</v>
      </c>
      <c r="H109" s="12"/>
    </row>
    <row r="110" spans="1:10" ht="30" customHeight="1" x14ac:dyDescent="0.15">
      <c r="A110" s="117"/>
      <c r="B110" s="114"/>
      <c r="C110" s="31" t="s">
        <v>96</v>
      </c>
      <c r="D110" s="31"/>
      <c r="E110" s="32"/>
      <c r="F110" s="32"/>
      <c r="G110" s="33">
        <f t="shared" si="5"/>
        <v>0</v>
      </c>
      <c r="H110" s="12"/>
    </row>
    <row r="111" spans="1:10" ht="30" customHeight="1" x14ac:dyDescent="0.15">
      <c r="A111" s="117"/>
      <c r="B111" s="115"/>
      <c r="C111" s="41" t="s">
        <v>97</v>
      </c>
      <c r="D111" s="41"/>
      <c r="E111" s="34">
        <f>SUM(E106,E108,E109)</f>
        <v>0</v>
      </c>
      <c r="F111" s="34">
        <f>SUM(F106,F108,F109)</f>
        <v>0</v>
      </c>
      <c r="G111" s="35">
        <f t="shared" si="5"/>
        <v>0</v>
      </c>
      <c r="H111" s="18"/>
      <c r="J111" s="34">
        <f>SUM(J106,J108,J109)</f>
        <v>0</v>
      </c>
    </row>
    <row r="112" spans="1:10" ht="30" customHeight="1" x14ac:dyDescent="0.15">
      <c r="A112" s="118"/>
      <c r="B112" s="110" t="s">
        <v>98</v>
      </c>
      <c r="C112" s="111"/>
      <c r="D112" s="112"/>
      <c r="E112" s="34">
        <f>E105-E111</f>
        <v>10000000</v>
      </c>
      <c r="F112" s="34">
        <f>F105-F111</f>
        <v>0</v>
      </c>
      <c r="G112" s="35">
        <f t="shared" si="5"/>
        <v>10000000</v>
      </c>
      <c r="H112" s="18"/>
      <c r="J112" s="34">
        <f>J105-J111</f>
        <v>0</v>
      </c>
    </row>
    <row r="113" spans="1:10" ht="48" customHeight="1" x14ac:dyDescent="0.15">
      <c r="A113" s="57"/>
      <c r="B113" s="58"/>
      <c r="C113" s="28" t="s">
        <v>99</v>
      </c>
      <c r="D113" s="28"/>
      <c r="E113" s="29"/>
      <c r="F113" s="29"/>
      <c r="G113" s="30">
        <f t="shared" si="5"/>
        <v>0</v>
      </c>
      <c r="H113" s="11"/>
    </row>
    <row r="114" spans="1:10" ht="30" customHeight="1" x14ac:dyDescent="0.15">
      <c r="A114" s="110" t="s">
        <v>100</v>
      </c>
      <c r="B114" s="111"/>
      <c r="C114" s="111"/>
      <c r="D114" s="112"/>
      <c r="E114" s="34">
        <f>E84+E99+E112-E113</f>
        <v>41476000</v>
      </c>
      <c r="F114" s="34">
        <f>F84+F99+F112-F113</f>
        <v>0</v>
      </c>
      <c r="G114" s="35">
        <f t="shared" si="5"/>
        <v>41476000</v>
      </c>
      <c r="H114" s="18"/>
      <c r="J114" s="34">
        <f>J84+J99+J112-J113</f>
        <v>-193937000</v>
      </c>
    </row>
    <row r="115" spans="1:10" ht="30" customHeight="1" x14ac:dyDescent="0.15">
      <c r="A115" s="59"/>
      <c r="B115" s="59"/>
      <c r="C115" s="59"/>
      <c r="D115" s="59"/>
      <c r="E115" s="31"/>
      <c r="F115" s="31"/>
      <c r="G115" s="60"/>
      <c r="H115" s="7"/>
    </row>
    <row r="116" spans="1:10" ht="30" customHeight="1" x14ac:dyDescent="0.15">
      <c r="A116" s="110" t="s">
        <v>101</v>
      </c>
      <c r="B116" s="111"/>
      <c r="C116" s="111"/>
      <c r="D116" s="112"/>
      <c r="E116" s="34"/>
      <c r="F116" s="34"/>
      <c r="G116" s="35">
        <f t="shared" si="5"/>
        <v>0</v>
      </c>
      <c r="H116" s="18"/>
      <c r="J116" s="34"/>
    </row>
    <row r="117" spans="1:10" ht="30" customHeight="1" x14ac:dyDescent="0.15">
      <c r="A117" s="110" t="s">
        <v>102</v>
      </c>
      <c r="B117" s="111"/>
      <c r="C117" s="111"/>
      <c r="D117" s="112"/>
      <c r="E117" s="34">
        <f>E114+E116</f>
        <v>41476000</v>
      </c>
      <c r="F117" s="34">
        <f>F114+F116</f>
        <v>0</v>
      </c>
      <c r="G117" s="35">
        <f t="shared" si="5"/>
        <v>41476000</v>
      </c>
      <c r="H117" s="18"/>
      <c r="J117" s="34">
        <f>J114+J116</f>
        <v>-193937000</v>
      </c>
    </row>
  </sheetData>
  <mergeCells count="18">
    <mergeCell ref="A117:D117"/>
    <mergeCell ref="A114:D114"/>
    <mergeCell ref="A116:D116"/>
    <mergeCell ref="A1:H1"/>
    <mergeCell ref="A2:H2"/>
    <mergeCell ref="G3:H3"/>
    <mergeCell ref="A100:A112"/>
    <mergeCell ref="B100:B105"/>
    <mergeCell ref="B106:B111"/>
    <mergeCell ref="B112:D112"/>
    <mergeCell ref="A4:D4"/>
    <mergeCell ref="A5:A84"/>
    <mergeCell ref="B5:B22"/>
    <mergeCell ref="C22:D22"/>
    <mergeCell ref="B23:B83"/>
    <mergeCell ref="A85:A98"/>
    <mergeCell ref="B85:B90"/>
    <mergeCell ref="B91:B9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&amp;R&amp;P頁　　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全体</vt:lpstr>
      <vt:lpstr>本部</vt:lpstr>
      <vt:lpstr>びおとーぷ</vt:lpstr>
      <vt:lpstr>居宅1</vt:lpstr>
      <vt:lpstr>ほしの郷</vt:lpstr>
      <vt:lpstr>特養2</vt:lpstr>
      <vt:lpstr>びおとーぷ!Print_Area</vt:lpstr>
      <vt:lpstr>ほしの郷!Print_Area</vt:lpstr>
      <vt:lpstr>居宅1!Print_Area</vt:lpstr>
      <vt:lpstr>全体!Print_Area</vt:lpstr>
      <vt:lpstr>特養2!Print_Area</vt:lpstr>
      <vt:lpstr>本部!Print_Area</vt:lpstr>
      <vt:lpstr>びおとーぷ!Print_Titles</vt:lpstr>
      <vt:lpstr>ほしの郷!Print_Titles</vt:lpstr>
      <vt:lpstr>居宅1!Print_Titles</vt:lpstr>
      <vt:lpstr>全体!Print_Titles</vt:lpstr>
      <vt:lpstr>特養2!Print_Titles</vt:lpstr>
      <vt:lpstr>本部!Print_Titles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huser02</dc:creator>
  <cp:lastModifiedBy>huser01</cp:lastModifiedBy>
  <cp:lastPrinted>2017-03-17T06:37:13Z</cp:lastPrinted>
  <dcterms:created xsi:type="dcterms:W3CDTF">2016-06-10T06:23:02Z</dcterms:created>
  <dcterms:modified xsi:type="dcterms:W3CDTF">2017-03-17T06:38:10Z</dcterms:modified>
</cp:coreProperties>
</file>